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prussell/Archive/docs/sde/SDE2025/C4C/"/>
    </mc:Choice>
  </mc:AlternateContent>
  <xr:revisionPtr revIDLastSave="0" documentId="13_ncr:1_{7C4932F9-33A3-9347-9AED-A77FC57A5D2C}" xr6:coauthVersionLast="47" xr6:coauthVersionMax="47" xr10:uidLastSave="{00000000-0000-0000-0000-000000000000}"/>
  <bookViews>
    <workbookView xWindow="2340" yWindow="680" windowWidth="26460" windowHeight="16780" tabRatio="1000" xr2:uid="{00000000-000D-0000-FFFF-FFFF00000000}"/>
  </bookViews>
  <sheets>
    <sheet name="Annex 1" sheetId="4" r:id="rId1"/>
  </sheets>
  <definedNames>
    <definedName name="_xlnm.Print_Area" localSheetId="0">'Annex 1'!$A$1:$I$313</definedName>
    <definedName name="_xlnm.Print_Titles" localSheetId="0">'Annex 1'!$1:$5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1" i="4" l="1"/>
  <c r="F24" i="4" l="1"/>
  <c r="F64" i="4" s="1"/>
  <c r="H101" i="4"/>
  <c r="H99" i="4" l="1"/>
  <c r="H97" i="4"/>
  <c r="E58" i="4"/>
  <c r="H58" i="4" s="1"/>
  <c r="E134" i="4"/>
  <c r="H134" i="4" s="1"/>
  <c r="H241" i="4"/>
  <c r="E180" i="4"/>
  <c r="H180" i="4" s="1"/>
  <c r="H281" i="4"/>
  <c r="H282" i="4"/>
  <c r="H283" i="4"/>
  <c r="H284" i="4"/>
  <c r="H285" i="4"/>
  <c r="H286" i="4"/>
  <c r="H287" i="4"/>
  <c r="H288" i="4"/>
  <c r="H289" i="4"/>
  <c r="H68" i="4"/>
  <c r="H69" i="4"/>
  <c r="H70" i="4"/>
  <c r="H50" i="4"/>
  <c r="D51" i="4"/>
  <c r="H51" i="4" s="1"/>
  <c r="D52" i="4"/>
  <c r="H52" i="4" s="1"/>
  <c r="D53" i="4"/>
  <c r="H53" i="4" s="1"/>
  <c r="D54" i="4"/>
  <c r="H54" i="4" s="1"/>
  <c r="D83" i="4"/>
  <c r="H83" i="4" s="1"/>
  <c r="D84" i="4"/>
  <c r="H84" i="4" s="1"/>
  <c r="D85" i="4"/>
  <c r="H85" i="4" s="1"/>
  <c r="D86" i="4"/>
  <c r="H86" i="4" s="1"/>
  <c r="D87" i="4"/>
  <c r="H87" i="4" s="1"/>
  <c r="H98" i="4"/>
  <c r="H106" i="4"/>
  <c r="H107" i="4"/>
  <c r="H108" i="4"/>
  <c r="H109" i="4"/>
  <c r="H110" i="4"/>
  <c r="H112" i="4"/>
  <c r="H113" i="4"/>
  <c r="H114" i="4"/>
  <c r="H149" i="4"/>
  <c r="H150" i="4"/>
  <c r="H151" i="4"/>
  <c r="H152" i="4"/>
  <c r="H153" i="4"/>
  <c r="H154" i="4"/>
  <c r="H155" i="4"/>
  <c r="H156" i="4"/>
  <c r="H157" i="4"/>
  <c r="H158" i="4"/>
  <c r="H140" i="4"/>
  <c r="H141" i="4"/>
  <c r="H142" i="4"/>
  <c r="H143" i="4"/>
  <c r="D126" i="4"/>
  <c r="H126" i="4" s="1"/>
  <c r="D127" i="4"/>
  <c r="H127" i="4" s="1"/>
  <c r="D128" i="4"/>
  <c r="H128" i="4" s="1"/>
  <c r="D129" i="4"/>
  <c r="H129" i="4" s="1"/>
  <c r="D130" i="4"/>
  <c r="H130" i="4" s="1"/>
  <c r="D170" i="4"/>
  <c r="H170" i="4" s="1"/>
  <c r="D171" i="4"/>
  <c r="H171" i="4" s="1"/>
  <c r="D172" i="4"/>
  <c r="H172" i="4" s="1"/>
  <c r="D173" i="4"/>
  <c r="H173" i="4" s="1"/>
  <c r="D174" i="4"/>
  <c r="H174" i="4" s="1"/>
  <c r="H184" i="4"/>
  <c r="H185" i="4"/>
  <c r="H186" i="4"/>
  <c r="H187" i="4"/>
  <c r="H64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4" i="4"/>
  <c r="H215" i="4"/>
  <c r="H216" i="4"/>
  <c r="H217" i="4"/>
  <c r="H221" i="4"/>
  <c r="H222" i="4"/>
  <c r="D232" i="4"/>
  <c r="H232" i="4" s="1"/>
  <c r="D233" i="4"/>
  <c r="H233" i="4" s="1"/>
  <c r="D234" i="4"/>
  <c r="H234" i="4" s="1"/>
  <c r="D235" i="4"/>
  <c r="H235" i="4" s="1"/>
  <c r="D236" i="4"/>
  <c r="H236" i="4" s="1"/>
  <c r="H240" i="4"/>
  <c r="H242" i="4"/>
  <c r="H246" i="4"/>
  <c r="H247" i="4"/>
  <c r="H248" i="4"/>
  <c r="H249" i="4"/>
  <c r="H254" i="4"/>
  <c r="H255" i="4"/>
  <c r="H261" i="4"/>
  <c r="H262" i="4"/>
  <c r="H263" i="4"/>
  <c r="H275" i="4"/>
  <c r="H301" i="4" s="1"/>
  <c r="B308" i="4"/>
  <c r="B301" i="4"/>
  <c r="B259" i="4"/>
  <c r="B300" i="4" s="1"/>
  <c r="B299" i="4"/>
  <c r="B298" i="4"/>
  <c r="B104" i="4"/>
  <c r="B297" i="4" s="1"/>
  <c r="B296" i="4"/>
  <c r="C266" i="4"/>
  <c r="C269" i="4" s="1"/>
  <c r="H250" i="4"/>
  <c r="G237" i="4"/>
  <c r="C225" i="4"/>
  <c r="C228" i="4" s="1"/>
  <c r="B196" i="4"/>
  <c r="H188" i="4"/>
  <c r="G175" i="4"/>
  <c r="C161" i="4"/>
  <c r="C164" i="4" s="1"/>
  <c r="B124" i="4"/>
  <c r="B147" i="4" s="1"/>
  <c r="H144" i="4"/>
  <c r="G131" i="4"/>
  <c r="C117" i="4"/>
  <c r="C120" i="4" s="1"/>
  <c r="G88" i="4"/>
  <c r="C74" i="4"/>
  <c r="C77" i="4" s="1"/>
  <c r="H71" i="4"/>
  <c r="G55" i="4"/>
  <c r="H67" i="4" s="1"/>
  <c r="B48" i="4"/>
  <c r="H223" i="4" l="1"/>
  <c r="H189" i="4"/>
  <c r="H100" i="4"/>
  <c r="H102" i="4" s="1"/>
  <c r="H218" i="4"/>
  <c r="H251" i="4"/>
  <c r="H211" i="4"/>
  <c r="H159" i="4"/>
  <c r="E60" i="4"/>
  <c r="H60" i="4" s="1"/>
  <c r="E93" i="4"/>
  <c r="H93" i="4" s="1"/>
  <c r="H55" i="4"/>
  <c r="H264" i="4"/>
  <c r="H88" i="4"/>
  <c r="H145" i="4"/>
  <c r="E136" i="4"/>
  <c r="H136" i="4" s="1"/>
  <c r="H243" i="4"/>
  <c r="H72" i="4"/>
  <c r="H237" i="4"/>
  <c r="H115" i="4"/>
  <c r="H290" i="4"/>
  <c r="H308" i="4" s="1"/>
  <c r="H175" i="4"/>
  <c r="H131" i="4"/>
  <c r="E91" i="4"/>
  <c r="H91" i="4" s="1"/>
  <c r="E135" i="4"/>
  <c r="H135" i="4" s="1"/>
  <c r="E92" i="4"/>
  <c r="H92" i="4" s="1"/>
  <c r="E178" i="4"/>
  <c r="H178" i="4" s="1"/>
  <c r="E179" i="4"/>
  <c r="H179" i="4" s="1"/>
  <c r="E59" i="4"/>
  <c r="H59" i="4" s="1"/>
  <c r="E256" i="4"/>
  <c r="H256" i="4" s="1"/>
  <c r="H257" i="4" s="1"/>
  <c r="F303" i="4"/>
  <c r="H61" i="4" l="1"/>
  <c r="H74" i="4" s="1"/>
  <c r="H266" i="4"/>
  <c r="H137" i="4"/>
  <c r="H161" i="4" s="1"/>
  <c r="H162" i="4" s="1"/>
  <c r="H163" i="4" s="1"/>
  <c r="H164" i="4" s="1"/>
  <c r="H298" i="4" s="1"/>
  <c r="H181" i="4"/>
  <c r="H225" i="4" s="1"/>
  <c r="H267" i="4"/>
  <c r="H268" i="4" s="1"/>
  <c r="H269" i="4" s="1"/>
  <c r="H300" i="4" s="1"/>
  <c r="H94" i="4"/>
  <c r="H117" i="4" s="1"/>
  <c r="H75" i="4" l="1"/>
  <c r="H76" i="4"/>
  <c r="H77" i="4" s="1"/>
  <c r="H296" i="4" s="1"/>
  <c r="H118" i="4"/>
  <c r="H119" i="4" s="1"/>
  <c r="H120" i="4" s="1"/>
  <c r="H297" i="4" s="1"/>
  <c r="H226" i="4"/>
  <c r="H227" i="4" s="1"/>
  <c r="H228" i="4" s="1"/>
  <c r="H299" i="4" s="1"/>
  <c r="H303" i="4" l="1"/>
  <c r="H305" i="4" s="1"/>
  <c r="H310" i="4" l="1"/>
</calcChain>
</file>

<file path=xl/sharedStrings.xml><?xml version="1.0" encoding="utf-8"?>
<sst xmlns="http://schemas.openxmlformats.org/spreadsheetml/2006/main" count="407" uniqueCount="200">
  <si>
    <t>Item</t>
  </si>
  <si>
    <t>Team Support</t>
  </si>
  <si>
    <t>Total</t>
  </si>
  <si>
    <t>Labour Costs</t>
  </si>
  <si>
    <t>Chairman</t>
  </si>
  <si>
    <t>Senoir Staff</t>
  </si>
  <si>
    <t>Junior Staff</t>
  </si>
  <si>
    <t>Staff</t>
  </si>
  <si>
    <t>Rate</t>
  </si>
  <si>
    <t>Number</t>
  </si>
  <si>
    <t>Travel</t>
  </si>
  <si>
    <t>Senior Staff</t>
  </si>
  <si>
    <t>Other Staff</t>
  </si>
  <si>
    <t>Total Staff</t>
  </si>
  <si>
    <t>Times</t>
  </si>
  <si>
    <t>Travel (Flight+Hotel+Stipend)</t>
  </si>
  <si>
    <t>Persons</t>
  </si>
  <si>
    <t>Total Travel</t>
  </si>
  <si>
    <t>Infrastructure</t>
  </si>
  <si>
    <t>Total Infrastructure</t>
  </si>
  <si>
    <t>Unforseen (4%)</t>
  </si>
  <si>
    <t>Amount</t>
  </si>
  <si>
    <t>FTE %</t>
  </si>
  <si>
    <t>a</t>
  </si>
  <si>
    <t>b</t>
  </si>
  <si>
    <t>c</t>
  </si>
  <si>
    <t>d</t>
  </si>
  <si>
    <t>e</t>
  </si>
  <si>
    <t>f</t>
  </si>
  <si>
    <t>Teams</t>
  </si>
  <si>
    <t>g</t>
  </si>
  <si>
    <t>h</t>
  </si>
  <si>
    <t>Apprentices</t>
  </si>
  <si>
    <t>i</t>
  </si>
  <si>
    <t>Competition Staff</t>
  </si>
  <si>
    <t>Support / Team</t>
  </si>
  <si>
    <t>Construction Staff</t>
  </si>
  <si>
    <t>Director / Officer</t>
  </si>
  <si>
    <t>External Consultants</t>
  </si>
  <si>
    <t>Calculated Total</t>
  </si>
  <si>
    <t>Competition Director</t>
  </si>
  <si>
    <t>Communication Director</t>
  </si>
  <si>
    <t>Communication Staff</t>
  </si>
  <si>
    <t>Travel Costs</t>
  </si>
  <si>
    <t>Short Trip Europe</t>
  </si>
  <si>
    <t>Medium Trip Europe</t>
  </si>
  <si>
    <t>Long Trip Intercontinental</t>
  </si>
  <si>
    <t>j</t>
  </si>
  <si>
    <t>Long Trip Europe</t>
  </si>
  <si>
    <t>k</t>
  </si>
  <si>
    <t>Printed Material</t>
  </si>
  <si>
    <t>Photography</t>
  </si>
  <si>
    <t>Video Production</t>
  </si>
  <si>
    <t>Signage</t>
  </si>
  <si>
    <t>Total Media</t>
  </si>
  <si>
    <t>Nights</t>
  </si>
  <si>
    <t>Press Relations</t>
  </si>
  <si>
    <t>Website</t>
  </si>
  <si>
    <t>Basis Funding</t>
  </si>
  <si>
    <t>Publications</t>
  </si>
  <si>
    <t>Rent for Presse Conferences</t>
  </si>
  <si>
    <t>Promotionsmaterial</t>
  </si>
  <si>
    <t>Advertising</t>
  </si>
  <si>
    <t>Production (Print)</t>
  </si>
  <si>
    <t>Media Campaign (Print)</t>
  </si>
  <si>
    <t>Competition Costs</t>
  </si>
  <si>
    <t>Jurys (18 Members - Fees, Travel)</t>
  </si>
  <si>
    <t>Signage / Booth</t>
  </si>
  <si>
    <t>Postage</t>
  </si>
  <si>
    <t>Total Competition Costs</t>
  </si>
  <si>
    <t>Construction Director</t>
  </si>
  <si>
    <t>Media + Promotion</t>
  </si>
  <si>
    <t>Branded Clothes</t>
  </si>
  <si>
    <t>Other Branded Material</t>
  </si>
  <si>
    <t>Site Preparation</t>
  </si>
  <si>
    <t xml:space="preserve">Rent </t>
  </si>
  <si>
    <t>Ceremonies</t>
  </si>
  <si>
    <t>Saftey Equipment</t>
  </si>
  <si>
    <t>Measuring Equipment</t>
  </si>
  <si>
    <t>Workshops</t>
  </si>
  <si>
    <t>Roadworks</t>
  </si>
  <si>
    <t>Cleanup</t>
  </si>
  <si>
    <t>Smart Grid</t>
  </si>
  <si>
    <t>Monitoring</t>
  </si>
  <si>
    <t>Communication (WiFi, Radio, Phone)</t>
  </si>
  <si>
    <t>Waterworks</t>
  </si>
  <si>
    <t>Lighting</t>
  </si>
  <si>
    <t>Temporary Structures</t>
  </si>
  <si>
    <t>Saftey Structures and Staff</t>
  </si>
  <si>
    <t>Cranes, Temp Lighting</t>
  </si>
  <si>
    <t>Receptions / Catering</t>
  </si>
  <si>
    <t>On Site Transport</t>
  </si>
  <si>
    <t>Infrastructure, Smartgrid, Installations, Security</t>
  </si>
  <si>
    <t>Conferences / Congresses</t>
  </si>
  <si>
    <t>continued</t>
  </si>
  <si>
    <t>SDE Competition Staff + Expenses</t>
  </si>
  <si>
    <t xml:space="preserve"> Staff</t>
  </si>
  <si>
    <t>Volunteer Costs (Uniforms, Meals, etc.)</t>
  </si>
  <si>
    <t>Total Press Relations</t>
  </si>
  <si>
    <t>Total Conferences / Congresses</t>
  </si>
  <si>
    <t>Total Advertising</t>
  </si>
  <si>
    <t>Total Site Preparation</t>
  </si>
  <si>
    <t>Comments</t>
  </si>
  <si>
    <t>Months</t>
  </si>
  <si>
    <t>months</t>
  </si>
  <si>
    <t>(daily)</t>
  </si>
  <si>
    <t>Monthy</t>
  </si>
  <si>
    <t>Start Date</t>
  </si>
  <si>
    <t>End date</t>
  </si>
  <si>
    <t>Average Monthly Budget</t>
  </si>
  <si>
    <t>comment text here</t>
  </si>
  <si>
    <t>Trip Cost</t>
  </si>
  <si>
    <t>comments here</t>
  </si>
  <si>
    <t>Calculation Period</t>
  </si>
  <si>
    <t>SDE Staff</t>
  </si>
  <si>
    <t>Other Technical Infrastructure</t>
  </si>
  <si>
    <t>Host City Staff + Expenses</t>
  </si>
  <si>
    <t>SDE Communication Staff + Expenses</t>
  </si>
  <si>
    <t>Basis Financing / Team x 20 Teams</t>
  </si>
  <si>
    <t>Daily</t>
  </si>
  <si>
    <t>Med. Trip Intercontinental</t>
  </si>
  <si>
    <t>Cost</t>
  </si>
  <si>
    <t>Servers</t>
  </si>
  <si>
    <t>Copier &amp; Other Equipment</t>
  </si>
  <si>
    <t>Computers</t>
  </si>
  <si>
    <t>Scientific Director</t>
  </si>
  <si>
    <t>K12 Outreach</t>
  </si>
  <si>
    <t>Transportation</t>
  </si>
  <si>
    <t>Print</t>
  </si>
  <si>
    <t>Total K12 Outreach</t>
  </si>
  <si>
    <t>Source</t>
  </si>
  <si>
    <t>Cash</t>
  </si>
  <si>
    <t>In Kind</t>
  </si>
  <si>
    <t>Municipal Funding</t>
  </si>
  <si>
    <t>State/Provincial Funding</t>
  </si>
  <si>
    <t>Federal Funding</t>
  </si>
  <si>
    <t>European Funding</t>
  </si>
  <si>
    <t>Corporate Funding</t>
  </si>
  <si>
    <t>Sponsorship Funding</t>
  </si>
  <si>
    <t>Other Donations</t>
  </si>
  <si>
    <t>Other Funding</t>
  </si>
  <si>
    <t>Total Funding</t>
  </si>
  <si>
    <t>Other</t>
  </si>
  <si>
    <t>Sources of Cash and In-kind support</t>
  </si>
  <si>
    <t>l</t>
  </si>
  <si>
    <t xml:space="preserve">3. </t>
  </si>
  <si>
    <t>4. SDE COMMUNICATIONS</t>
  </si>
  <si>
    <t>6. SDE TEAM SUPPORT</t>
  </si>
  <si>
    <t>7. SDE HOST CITY FINANCING</t>
  </si>
  <si>
    <t>BUDGET OVERVIEW - SOURCES</t>
  </si>
  <si>
    <t>Total Costs</t>
  </si>
  <si>
    <t>SDE SOLAR VILLAGE OPERATIONS</t>
  </si>
  <si>
    <t>SDE COMMUNICATIONS</t>
  </si>
  <si>
    <t>SDE SCIENTIFIC &amp; EDUCATION OUTREACH</t>
  </si>
  <si>
    <t>SDE Scientific / Education Communication</t>
  </si>
  <si>
    <t>Other Costs</t>
  </si>
  <si>
    <t>International Travel</t>
  </si>
  <si>
    <t>European Travel</t>
  </si>
  <si>
    <t>National Travel</t>
  </si>
  <si>
    <t>Office Supplies (per person)</t>
  </si>
  <si>
    <t>Speed Peer Review (Online &amp; In Situ)</t>
  </si>
  <si>
    <t xml:space="preserve">Timing </t>
  </si>
  <si>
    <t>SDE TEAM SUPPORT</t>
  </si>
  <si>
    <t>SDE HOST CITY FINANCING</t>
  </si>
  <si>
    <t>PROJECT INFORMATION &amp; COSTS</t>
  </si>
  <si>
    <t>SDE HOST CITY MANAGEMENT</t>
  </si>
  <si>
    <t xml:space="preserve">1. 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</si>
  <si>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</si>
  <si>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</si>
  <si>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</si>
  <si>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</si>
  <si>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</si>
  <si>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>denotes a calculated field</t>
  </si>
  <si>
    <t>Junior Education Coordinator</t>
  </si>
  <si>
    <t>Senior Communication Manager</t>
  </si>
  <si>
    <t>Junior Communication Manager</t>
  </si>
  <si>
    <t>Senior Construction Manager</t>
  </si>
  <si>
    <t>Junior Construction Coordinator</t>
  </si>
  <si>
    <t>Senior Education Manager</t>
  </si>
  <si>
    <t>Other Unit Costs</t>
  </si>
  <si>
    <t>BUDGET SUMMARY &amp; TOTALS</t>
  </si>
  <si>
    <t>TABLE OF CONTENTS</t>
  </si>
  <si>
    <t>BUDGET SUMMARY</t>
  </si>
  <si>
    <t>BUDGET TEMPLATE</t>
  </si>
  <si>
    <t>__</t>
  </si>
  <si>
    <t>denotes a field to be filled</t>
  </si>
  <si>
    <t>Senior Competition Manager</t>
  </si>
  <si>
    <t>Junior Competition Manager</t>
  </si>
  <si>
    <t>DIFFERENCE</t>
  </si>
  <si>
    <t>Other Costs (phones)</t>
  </si>
  <si>
    <t>Times/Months</t>
  </si>
  <si>
    <t>ANNEX _ SOLAR DECATHLON EUROPE 2025 _ CALL FOR CITIES</t>
  </si>
  <si>
    <t>Solar Decathlon Europe 2025</t>
  </si>
  <si>
    <t>EEF Governance</t>
  </si>
  <si>
    <t>Stewardship &amp; Management</t>
  </si>
  <si>
    <t>x €/night</t>
  </si>
  <si>
    <t>SDE25 BUDGET TEMPLATE</t>
  </si>
  <si>
    <t>denotes values from past editions (update as appropriate)</t>
  </si>
  <si>
    <t>5. SDE SCIENTIFIC &amp; 
EDUCATION OUTREACH</t>
  </si>
  <si>
    <t>SDE COMPETITION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</si>
</sst>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€&quot;#,##0"/>
    <numFmt numFmtId="165" formatCode="&quot;€&quot;#,##0;[Red]&quot;€&quot;#,##0"/>
    <numFmt numFmtId="166" formatCode="d\-mm\-yy;@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Verdana"/>
      <family val="2"/>
    </font>
    <font>
      <b/>
      <sz val="8"/>
      <color rgb="FFDC2432"/>
      <name val="Verdana"/>
      <family val="2"/>
    </font>
    <font>
      <sz val="8"/>
      <color theme="1" tint="4.9989318521683403E-2"/>
      <name val="Verdana"/>
      <family val="2"/>
    </font>
    <font>
      <sz val="8"/>
      <color rgb="FFDC2432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 tint="4.9989318521683403E-2"/>
      <name val="Verdana"/>
      <family val="2"/>
    </font>
    <font>
      <sz val="8"/>
      <color rgb="FFFF0000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sz val="8"/>
      <color theme="4" tint="0.79998168889431442"/>
      <name val="Calibri"/>
      <family val="2"/>
      <scheme val="minor"/>
    </font>
    <font>
      <b/>
      <sz val="8"/>
      <color theme="0"/>
      <name val="Verdana"/>
      <family val="2"/>
    </font>
    <font>
      <sz val="8"/>
      <name val="Verdana"/>
      <family val="2"/>
    </font>
    <font>
      <b/>
      <sz val="24"/>
      <color rgb="FF2766B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rgb="FFDC2432"/>
      </bottom>
      <diagonal/>
    </border>
    <border>
      <left/>
      <right/>
      <top style="hair">
        <color auto="1"/>
      </top>
      <bottom style="hair">
        <color rgb="FFDC2432"/>
      </bottom>
      <diagonal/>
    </border>
    <border>
      <left/>
      <right style="hair">
        <color auto="1"/>
      </right>
      <top style="hair">
        <color auto="1"/>
      </top>
      <bottom style="hair">
        <color rgb="FFDC2432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1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Alignment="1"/>
    <xf numFmtId="0" fontId="4" fillId="0" borderId="0" xfId="0" applyFont="1" applyFill="1" applyAlignment="1"/>
    <xf numFmtId="0" fontId="10" fillId="0" borderId="0" xfId="0" applyFont="1" applyFill="1" applyAlignment="1">
      <alignment horizontal="right" wrapText="1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3" fillId="2" borderId="0" xfId="0" applyFont="1" applyFill="1"/>
    <xf numFmtId="0" fontId="8" fillId="3" borderId="0" xfId="0" applyFont="1" applyFill="1"/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11" fillId="0" borderId="8" xfId="0" applyFont="1" applyFill="1" applyBorder="1" applyAlignment="1"/>
    <xf numFmtId="1" fontId="4" fillId="3" borderId="3" xfId="0" applyNumberFormat="1" applyFont="1" applyFill="1" applyBorder="1" applyAlignment="1"/>
    <xf numFmtId="0" fontId="11" fillId="0" borderId="9" xfId="0" applyFont="1" applyFill="1" applyBorder="1" applyAlignment="1"/>
    <xf numFmtId="166" fontId="4" fillId="2" borderId="3" xfId="0" applyNumberFormat="1" applyFont="1" applyFill="1" applyBorder="1" applyAlignment="1"/>
    <xf numFmtId="166" fontId="4" fillId="2" borderId="4" xfId="0" applyNumberFormat="1" applyFont="1" applyFill="1" applyBorder="1" applyAlignment="1"/>
    <xf numFmtId="0" fontId="10" fillId="0" borderId="0" xfId="0" applyFont="1" applyFill="1" applyBorder="1" applyAlignment="1">
      <alignment horizontal="right" wrapText="1"/>
    </xf>
    <xf numFmtId="0" fontId="4" fillId="0" borderId="6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/>
    <xf numFmtId="0" fontId="7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center"/>
    </xf>
    <xf numFmtId="165" fontId="4" fillId="2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11" xfId="0" applyNumberFormat="1" applyFont="1" applyFill="1" applyBorder="1" applyAlignment="1"/>
    <xf numFmtId="0" fontId="4" fillId="0" borderId="9" xfId="0" applyFont="1" applyFill="1" applyBorder="1" applyAlignment="1">
      <alignment vertical="center"/>
    </xf>
    <xf numFmtId="165" fontId="4" fillId="0" borderId="10" xfId="0" applyNumberFormat="1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0" fontId="7" fillId="0" borderId="0" xfId="0" applyFont="1" applyFill="1" applyAlignment="1">
      <alignment horizontal="right" vertical="top" wrapText="1"/>
    </xf>
    <xf numFmtId="9" fontId="4" fillId="0" borderId="0" xfId="0" applyNumberFormat="1" applyFont="1" applyFill="1" applyAlignment="1"/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165" fontId="4" fillId="3" borderId="3" xfId="0" applyNumberFormat="1" applyFont="1" applyFill="1" applyBorder="1" applyAlignment="1"/>
    <xf numFmtId="2" fontId="4" fillId="2" borderId="3" xfId="0" applyNumberFormat="1" applyFont="1" applyFill="1" applyBorder="1" applyAlignment="1"/>
    <xf numFmtId="9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165" fontId="4" fillId="3" borderId="4" xfId="0" applyNumberFormat="1" applyFont="1" applyFill="1" applyBorder="1" applyAlignment="1"/>
    <xf numFmtId="0" fontId="4" fillId="0" borderId="12" xfId="0" applyFont="1" applyFill="1" applyBorder="1" applyAlignment="1">
      <alignment vertical="center"/>
    </xf>
    <xf numFmtId="165" fontId="4" fillId="3" borderId="13" xfId="0" applyNumberFormat="1" applyFont="1" applyFill="1" applyBorder="1" applyAlignment="1"/>
    <xf numFmtId="2" fontId="4" fillId="2" borderId="13" xfId="0" applyNumberFormat="1" applyFont="1" applyFill="1" applyBorder="1" applyAlignment="1"/>
    <xf numFmtId="9" fontId="4" fillId="2" borderId="13" xfId="0" applyNumberFormat="1" applyFont="1" applyFill="1" applyBorder="1" applyAlignment="1"/>
    <xf numFmtId="0" fontId="4" fillId="2" borderId="13" xfId="0" applyFont="1" applyFill="1" applyBorder="1" applyAlignment="1"/>
    <xf numFmtId="165" fontId="4" fillId="3" borderId="14" xfId="0" applyNumberFormat="1" applyFont="1" applyFill="1" applyBorder="1" applyAlignment="1"/>
    <xf numFmtId="0" fontId="11" fillId="0" borderId="10" xfId="0" applyFont="1" applyFill="1" applyBorder="1" applyAlignment="1"/>
    <xf numFmtId="0" fontId="11" fillId="3" borderId="10" xfId="0" applyFont="1" applyFill="1" applyBorder="1" applyAlignment="1"/>
    <xf numFmtId="165" fontId="11" fillId="3" borderId="11" xfId="0" applyNumberFormat="1" applyFont="1" applyFill="1" applyBorder="1" applyAlignment="1"/>
    <xf numFmtId="0" fontId="7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left"/>
    </xf>
    <xf numFmtId="165" fontId="4" fillId="2" borderId="3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165" fontId="4" fillId="2" borderId="13" xfId="0" applyNumberFormat="1" applyFont="1" applyFill="1" applyBorder="1" applyAlignment="1"/>
    <xf numFmtId="165" fontId="4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0" fontId="12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wrapText="1"/>
    </xf>
    <xf numFmtId="165" fontId="4" fillId="0" borderId="0" xfId="0" applyNumberFormat="1" applyFont="1" applyFill="1" applyAlignment="1"/>
    <xf numFmtId="0" fontId="5" fillId="0" borderId="0" xfId="0" applyFont="1" applyFill="1" applyAlignment="1"/>
    <xf numFmtId="165" fontId="4" fillId="0" borderId="3" xfId="0" applyNumberFormat="1" applyFont="1" applyFill="1" applyBorder="1" applyAlignment="1"/>
    <xf numFmtId="165" fontId="4" fillId="0" borderId="13" xfId="0" applyNumberFormat="1" applyFont="1" applyFill="1" applyBorder="1" applyAlignment="1"/>
    <xf numFmtId="0" fontId="11" fillId="0" borderId="2" xfId="0" applyFont="1" applyFill="1" applyBorder="1" applyAlignment="1"/>
    <xf numFmtId="0" fontId="4" fillId="0" borderId="9" xfId="0" applyFont="1" applyFill="1" applyBorder="1" applyAlignment="1"/>
    <xf numFmtId="165" fontId="4" fillId="3" borderId="11" xfId="0" applyNumberFormat="1" applyFont="1" applyFill="1" applyBorder="1" applyAlignment="1"/>
    <xf numFmtId="165" fontId="14" fillId="0" borderId="0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/>
    <xf numFmtId="0" fontId="5" fillId="0" borderId="0" xfId="0" applyFont="1" applyFill="1" applyBorder="1" applyAlignment="1"/>
    <xf numFmtId="164" fontId="4" fillId="3" borderId="3" xfId="0" applyNumberFormat="1" applyFont="1" applyFill="1" applyBorder="1" applyAlignment="1"/>
    <xf numFmtId="164" fontId="4" fillId="3" borderId="13" xfId="0" applyNumberFormat="1" applyFont="1" applyFill="1" applyBorder="1" applyAlignment="1"/>
    <xf numFmtId="165" fontId="11" fillId="3" borderId="4" xfId="0" applyNumberFormat="1" applyFont="1" applyFill="1" applyBorder="1" applyAlignment="1"/>
    <xf numFmtId="0" fontId="10" fillId="0" borderId="0" xfId="0" applyFont="1" applyFill="1" applyAlignment="1"/>
    <xf numFmtId="0" fontId="5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" fontId="11" fillId="3" borderId="2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11" fillId="3" borderId="17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/>
    <xf numFmtId="1" fontId="4" fillId="2" borderId="3" xfId="0" applyNumberFormat="1" applyFont="1" applyFill="1" applyBorder="1" applyAlignment="1"/>
    <xf numFmtId="164" fontId="4" fillId="2" borderId="13" xfId="0" applyNumberFormat="1" applyFont="1" applyFill="1" applyBorder="1" applyAlignment="1"/>
    <xf numFmtId="1" fontId="4" fillId="2" borderId="13" xfId="0" applyNumberFormat="1" applyFont="1" applyFill="1" applyBorder="1" applyAlignment="1"/>
    <xf numFmtId="0" fontId="9" fillId="0" borderId="0" xfId="0" applyFont="1" applyFill="1" applyBorder="1" applyAlignment="1">
      <alignment horizontal="right" wrapText="1"/>
    </xf>
    <xf numFmtId="2" fontId="4" fillId="5" borderId="3" xfId="0" applyNumberFormat="1" applyFont="1" applyFill="1" applyBorder="1" applyAlignment="1"/>
    <xf numFmtId="2" fontId="4" fillId="5" borderId="13" xfId="0" applyNumberFormat="1" applyFont="1" applyFill="1" applyBorder="1" applyAlignment="1"/>
    <xf numFmtId="0" fontId="15" fillId="5" borderId="2" xfId="0" applyFont="1" applyFill="1" applyBorder="1" applyAlignment="1"/>
    <xf numFmtId="9" fontId="4" fillId="5" borderId="3" xfId="0" applyNumberFormat="1" applyFont="1" applyFill="1" applyBorder="1" applyAlignment="1"/>
    <xf numFmtId="9" fontId="4" fillId="5" borderId="13" xfId="0" applyNumberFormat="1" applyFont="1" applyFill="1" applyBorder="1" applyAlignment="1"/>
    <xf numFmtId="1" fontId="4" fillId="5" borderId="3" xfId="0" applyNumberFormat="1" applyFont="1" applyFill="1" applyBorder="1" applyAlignment="1"/>
    <xf numFmtId="10" fontId="4" fillId="5" borderId="3" xfId="0" applyNumberFormat="1" applyFont="1" applyFill="1" applyBorder="1" applyAlignment="1"/>
    <xf numFmtId="1" fontId="4" fillId="5" borderId="13" xfId="0" applyNumberFormat="1" applyFont="1" applyFill="1" applyBorder="1" applyAlignment="1"/>
    <xf numFmtId="10" fontId="4" fillId="5" borderId="13" xfId="0" applyNumberFormat="1" applyFont="1" applyFill="1" applyBorder="1" applyAlignment="1"/>
    <xf numFmtId="0" fontId="8" fillId="5" borderId="0" xfId="0" applyFont="1" applyFill="1"/>
    <xf numFmtId="0" fontId="4" fillId="5" borderId="2" xfId="0" applyFont="1" applyFill="1" applyBorder="1" applyAlignment="1"/>
    <xf numFmtId="0" fontId="9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16" fillId="0" borderId="0" xfId="0" applyFont="1" applyFill="1"/>
    <xf numFmtId="0" fontId="7" fillId="0" borderId="0" xfId="0" applyFont="1" applyFill="1" applyBorder="1" applyAlignment="1">
      <alignment horizontal="left"/>
    </xf>
  </cellXfs>
  <cellStyles count="1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Normal" xfId="0" builtinId="0"/>
  </cellStyles>
  <dxfs count="27"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indexed="64"/>
          <bgColor theme="2" tint="-0.499984740745262"/>
        </patternFill>
      </fill>
    </dxf>
    <dxf>
      <font>
        <b/>
        <color theme="1"/>
      </font>
      <border>
        <vertical style="thin">
          <color theme="1"/>
        </vertical>
        <horizontal style="thin">
          <color theme="1"/>
        </horizontal>
      </border>
    </dxf>
    <dxf>
      <font>
        <color theme="0"/>
      </font>
      <fill>
        <patternFill patternType="solid">
          <fgColor rgb="FFFF0000"/>
          <bgColor rgb="FFFF0000"/>
        </patternFill>
      </fill>
      <border>
        <left style="medium">
          <color theme="1"/>
        </left>
        <right/>
        <top style="medium">
          <color theme="1"/>
        </top>
        <bottom/>
        <vertical/>
        <horizontal/>
      </border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2" tint="-0.249977111117893"/>
        </patternFill>
      </fill>
      <border>
        <vertical style="thin">
          <color theme="1"/>
        </vertical>
        <horizontal style="thin">
          <color theme="1"/>
        </horizontal>
      </border>
    </dxf>
    <dxf>
      <font>
        <color theme="0"/>
      </font>
      <fill>
        <patternFill patternType="solid">
          <fgColor indexed="64"/>
          <bgColor theme="1"/>
        </patternFill>
      </fill>
      <border>
        <left/>
        <right/>
        <top style="medium">
          <color theme="1"/>
        </top>
        <bottom/>
        <vertical/>
        <horizontal/>
      </border>
    </dxf>
    <dxf>
      <font>
        <b/>
        <color theme="1"/>
      </font>
      <fill>
        <patternFill patternType="solid">
          <fgColor rgb="FFFF0000"/>
          <bgColor rgb="FFFF0000"/>
        </patternFill>
      </fill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1" tint="0.499984740745262"/>
        </patternFill>
      </fill>
    </dxf>
    <dxf>
      <font>
        <color theme="1"/>
      </font>
      <fill>
        <patternFill patternType="none">
          <fgColor indexed="64"/>
          <bgColor auto="1"/>
        </patternFill>
      </fill>
      <border>
        <left style="medium">
          <color theme="5" tint="0.59999389629810485"/>
        </left>
        <right style="medium">
          <color theme="5" tint="0.59999389629810485"/>
        </right>
        <top style="medium">
          <color theme="5" tint="0.59999389629810485"/>
        </top>
        <bottom style="medium">
          <color theme="5" tint="0.59999389629810485"/>
        </bottom>
      </border>
    </dxf>
    <dxf>
      <font>
        <b/>
        <i val="0"/>
        <color rgb="FFFF000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</border>
    </dxf>
    <dxf>
      <border>
        <left style="thin">
          <color theme="1"/>
        </left>
        <right/>
        <top style="thin">
          <color theme="1"/>
        </top>
        <bottom/>
        <vertical/>
        <horizontal/>
      </border>
    </dxf>
    <dxf>
      <border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  <border>
        <top style="thin">
          <color theme="5" tint="-0.249977111117893"/>
        </top>
        <bottom style="medium">
          <color theme="5" tint="-0.249977111117893"/>
        </bottom>
      </border>
    </dxf>
    <dxf>
      <font>
        <b/>
        <i val="0"/>
        <color rgb="FFFF0000"/>
      </font>
      <fill>
        <patternFill patternType="solid">
          <fgColor theme="0"/>
          <bgColor theme="0"/>
        </patternFill>
      </fill>
      <border>
        <top style="medium">
          <color theme="5" tint="-0.249977111117893"/>
        </top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auto="1"/>
        </vertical>
        <horizontal/>
      </border>
    </dxf>
    <dxf>
      <fill>
        <patternFill patternType="solid">
          <fgColor auto="1"/>
          <bgColor rgb="FFFF0000"/>
        </patternFill>
      </fill>
    </dxf>
    <dxf>
      <fill>
        <patternFill patternType="solid">
          <fgColor indexed="64"/>
          <bgColor rgb="FFFF0000"/>
        </patternFill>
      </fill>
    </dxf>
  </dxfs>
  <tableStyles count="2" defaultTableStyle="TableStyleMedium9" defaultPivotStyle="PivotStyleMedium4">
    <tableStyle name="SDE SEC 1" table="0" count="2" xr9:uid="{00000000-0011-0000-FFFF-FFFF00000000}">
      <tableStyleElement type="pageFieldLabels" dxfId="26"/>
      <tableStyleElement type="pageFieldValues" dxfId="25"/>
    </tableStyle>
    <tableStyle name="SDE SEC 2" table="0" count="25" xr9:uid="{00000000-0011-0000-FFFF-FFFF01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HeaderCell" dxfId="15"/>
      <tableStyleElement type="firstSubtotalColumn" dxfId="14"/>
      <tableStyleElement type="secondSubtotalColumn" dxfId="13"/>
      <tableStyleElement type="thirdSubtotalColumn" dxfId="12"/>
      <tableStyleElement type="firstSubtotalRow" dxfId="11"/>
      <tableStyleElement type="secondSubtotalRow" dxfId="10"/>
      <tableStyleElement type="thirdSubtotalRow" dxfId="9"/>
      <tableStyleElement type="blank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mruColors>
      <color rgb="FFDC243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177634</xdr:colOff>
      <xdr:row>0</xdr:row>
      <xdr:rowOff>63500</xdr:rowOff>
    </xdr:from>
    <xdr:to>
      <xdr:col>1</xdr:col>
      <xdr:colOff>2171865</xdr:colOff>
      <xdr:row>4</xdr:row>
      <xdr:rowOff>118596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330034" y="63500"/>
          <a:ext cx="1994231" cy="804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2"/>
  <sheetViews>
    <sheetView tabSelected="1" topLeftCell="A300" zoomScaleNormal="113" zoomScalePageLayoutView="113" workbookViewId="0">
      <selection activeCell="C15" sqref="C15:E15"/>
    </sheetView>
  </sheetViews>
  <sheetFormatPr baseColWidth="10" defaultColWidth="10.83203125" defaultRowHeight="11" x14ac:dyDescent="0.15"/>
  <cols>
    <col min="1" max="1" width="2" style="1" customWidth="1"/>
    <col min="2" max="2" width="29.1640625" style="9" customWidth="1"/>
    <col min="3" max="3" width="21.5" style="8" customWidth="1"/>
    <col min="4" max="4" width="9" style="8" customWidth="1"/>
    <col min="5" max="8" width="13.33203125" style="8" customWidth="1"/>
    <col min="9" max="9" width="1.83203125" style="2" customWidth="1"/>
    <col min="10" max="10" width="2.6640625" style="1" customWidth="1"/>
    <col min="11" max="16384" width="10.83203125" style="1"/>
  </cols>
  <sheetData>
    <row r="1" spans="1:11" ht="20" customHeight="1" x14ac:dyDescent="0.15">
      <c r="B1" s="147"/>
      <c r="C1" s="147"/>
      <c r="D1" s="142"/>
      <c r="E1" s="142"/>
      <c r="F1" s="142"/>
      <c r="G1" s="142"/>
      <c r="H1" s="142"/>
    </row>
    <row r="2" spans="1:11" x14ac:dyDescent="0.15">
      <c r="B2" s="147"/>
      <c r="C2" s="147"/>
      <c r="D2" s="3"/>
      <c r="E2" s="4"/>
      <c r="F2" s="5"/>
      <c r="G2" s="5"/>
      <c r="H2" s="5"/>
    </row>
    <row r="3" spans="1:11" ht="14" customHeight="1" x14ac:dyDescent="0.15">
      <c r="B3" s="147"/>
      <c r="C3" s="147"/>
      <c r="D3" s="143" t="s">
        <v>191</v>
      </c>
      <c r="E3" s="143"/>
      <c r="F3" s="143"/>
      <c r="G3" s="143"/>
      <c r="H3" s="143"/>
    </row>
    <row r="4" spans="1:11" ht="14" customHeight="1" x14ac:dyDescent="0.15">
      <c r="B4" s="147"/>
      <c r="C4" s="147"/>
      <c r="D4" s="148" t="s">
        <v>183</v>
      </c>
      <c r="E4" s="143"/>
      <c r="F4" s="143"/>
      <c r="G4" s="143"/>
      <c r="H4" s="143"/>
    </row>
    <row r="5" spans="1:11" ht="34" customHeight="1" x14ac:dyDescent="0.15">
      <c r="B5" s="6"/>
      <c r="C5" s="1"/>
    </row>
    <row r="6" spans="1:11" ht="34" customHeight="1" x14ac:dyDescent="0.3">
      <c r="B6" s="139"/>
      <c r="C6" s="149" t="s">
        <v>196</v>
      </c>
    </row>
    <row r="7" spans="1:11" x14ac:dyDescent="0.15">
      <c r="C7" s="7" t="s">
        <v>181</v>
      </c>
      <c r="D7" s="10"/>
      <c r="E7" s="11"/>
      <c r="F7" s="12"/>
      <c r="G7" s="12"/>
      <c r="H7" s="12"/>
    </row>
    <row r="8" spans="1:11" ht="35" customHeight="1" x14ac:dyDescent="0.15">
      <c r="B8" s="6" t="s">
        <v>184</v>
      </c>
      <c r="C8" s="142" t="s">
        <v>164</v>
      </c>
      <c r="D8" s="142"/>
      <c r="E8" s="142"/>
      <c r="F8" s="114"/>
      <c r="G8" s="114"/>
      <c r="H8" s="115">
        <v>2</v>
      </c>
    </row>
    <row r="9" spans="1:11" ht="35" customHeight="1" x14ac:dyDescent="0.15">
      <c r="B9" s="19" t="s">
        <v>166</v>
      </c>
      <c r="C9" s="142" t="s">
        <v>165</v>
      </c>
      <c r="D9" s="142"/>
      <c r="E9" s="142"/>
      <c r="F9" s="114"/>
      <c r="G9" s="114"/>
      <c r="H9" s="115">
        <v>3</v>
      </c>
    </row>
    <row r="10" spans="1:11" ht="35" customHeight="1" x14ac:dyDescent="0.15">
      <c r="B10" s="19" t="s">
        <v>167</v>
      </c>
      <c r="C10" s="142" t="s">
        <v>199</v>
      </c>
      <c r="D10" s="142"/>
      <c r="E10" s="142"/>
      <c r="F10" s="114"/>
      <c r="G10" s="114"/>
      <c r="H10" s="115">
        <v>4</v>
      </c>
    </row>
    <row r="11" spans="1:11" ht="35" customHeight="1" x14ac:dyDescent="0.15">
      <c r="A11" s="2"/>
      <c r="B11" s="19" t="s">
        <v>145</v>
      </c>
      <c r="C11" s="142" t="s">
        <v>151</v>
      </c>
      <c r="D11" s="142"/>
      <c r="E11" s="142"/>
      <c r="F11" s="114"/>
      <c r="G11" s="114"/>
      <c r="H11" s="115">
        <v>6</v>
      </c>
      <c r="K11" s="14"/>
    </row>
    <row r="12" spans="1:11" s="2" customFormat="1" ht="35" customHeight="1" x14ac:dyDescent="0.15">
      <c r="B12" s="19" t="s">
        <v>168</v>
      </c>
      <c r="C12" s="142" t="s">
        <v>152</v>
      </c>
      <c r="D12" s="142"/>
      <c r="E12" s="142"/>
      <c r="F12" s="114"/>
      <c r="G12" s="114"/>
      <c r="H12" s="115">
        <v>8</v>
      </c>
      <c r="J12" s="1"/>
    </row>
    <row r="13" spans="1:11" s="2" customFormat="1" ht="35" customHeight="1" x14ac:dyDescent="0.15">
      <c r="B13" s="19" t="s">
        <v>169</v>
      </c>
      <c r="C13" s="142" t="s">
        <v>153</v>
      </c>
      <c r="D13" s="142"/>
      <c r="E13" s="142"/>
      <c r="F13" s="114"/>
      <c r="G13" s="114"/>
      <c r="H13" s="115">
        <v>10</v>
      </c>
      <c r="J13" s="1"/>
    </row>
    <row r="14" spans="1:11" s="2" customFormat="1" ht="35" customHeight="1" x14ac:dyDescent="0.15">
      <c r="B14" s="19" t="s">
        <v>170</v>
      </c>
      <c r="C14" s="142" t="s">
        <v>162</v>
      </c>
      <c r="D14" s="142"/>
      <c r="E14" s="142"/>
      <c r="F14" s="114"/>
      <c r="G14" s="114"/>
      <c r="H14" s="115">
        <v>11</v>
      </c>
      <c r="J14" s="1"/>
    </row>
    <row r="15" spans="1:11" s="2" customFormat="1" ht="35" customHeight="1" x14ac:dyDescent="0.15">
      <c r="B15" s="19" t="s">
        <v>171</v>
      </c>
      <c r="C15" s="142" t="s">
        <v>163</v>
      </c>
      <c r="D15" s="142"/>
      <c r="E15" s="142"/>
      <c r="F15" s="114"/>
      <c r="G15" s="114"/>
      <c r="H15" s="115">
        <v>12</v>
      </c>
      <c r="I15" s="15"/>
      <c r="J15" s="1"/>
    </row>
    <row r="16" spans="1:11" s="2" customFormat="1" ht="35" customHeight="1" x14ac:dyDescent="0.15">
      <c r="B16" s="6" t="s">
        <v>184</v>
      </c>
      <c r="C16" s="142" t="s">
        <v>180</v>
      </c>
      <c r="D16" s="142"/>
      <c r="E16" s="142"/>
      <c r="F16" s="114"/>
      <c r="G16" s="114"/>
      <c r="H16" s="115">
        <v>13</v>
      </c>
      <c r="I16" s="15"/>
      <c r="J16" s="1"/>
    </row>
    <row r="17" spans="2:10" s="2" customFormat="1" ht="35" customHeight="1" x14ac:dyDescent="0.15">
      <c r="B17" s="19"/>
      <c r="C17" s="117"/>
      <c r="D17" s="117"/>
      <c r="E17" s="117"/>
      <c r="F17" s="114"/>
      <c r="G17" s="114"/>
      <c r="H17" s="115"/>
      <c r="I17" s="15"/>
      <c r="J17" s="1"/>
    </row>
    <row r="18" spans="2:10" s="2" customFormat="1" ht="28" customHeight="1" x14ac:dyDescent="0.15">
      <c r="B18" s="6" t="s">
        <v>164</v>
      </c>
      <c r="C18" s="15"/>
      <c r="D18" s="143"/>
      <c r="E18" s="144"/>
      <c r="F18" s="15"/>
      <c r="G18" s="15"/>
      <c r="H18" s="15"/>
      <c r="I18" s="15"/>
      <c r="J18" s="16"/>
    </row>
    <row r="19" spans="2:10" s="2" customFormat="1" ht="14" customHeight="1" x14ac:dyDescent="0.15">
      <c r="B19" s="6"/>
      <c r="C19" s="15"/>
      <c r="D19" s="17"/>
      <c r="E19" s="145" t="s">
        <v>185</v>
      </c>
      <c r="F19" s="145"/>
      <c r="G19" s="145"/>
      <c r="H19" s="15"/>
      <c r="I19" s="15"/>
      <c r="J19" s="16"/>
    </row>
    <row r="20" spans="2:10" s="2" customFormat="1" ht="14" customHeight="1" x14ac:dyDescent="0.15">
      <c r="B20" s="6"/>
      <c r="C20" s="15"/>
      <c r="D20" s="18"/>
      <c r="E20" s="145" t="s">
        <v>172</v>
      </c>
      <c r="F20" s="145"/>
      <c r="G20" s="145"/>
      <c r="H20" s="15"/>
      <c r="I20" s="15"/>
      <c r="J20" s="16"/>
    </row>
    <row r="21" spans="2:10" s="2" customFormat="1" ht="14" customHeight="1" x14ac:dyDescent="0.15">
      <c r="B21" s="127"/>
      <c r="C21" s="15"/>
      <c r="D21" s="137"/>
      <c r="E21" s="150" t="s">
        <v>197</v>
      </c>
      <c r="F21" s="150"/>
      <c r="G21" s="150"/>
      <c r="H21" s="15"/>
      <c r="I21" s="15"/>
      <c r="J21" s="16"/>
    </row>
    <row r="22" spans="2:10" s="2" customFormat="1" ht="14" customHeight="1" x14ac:dyDescent="0.15">
      <c r="B22" s="6"/>
      <c r="C22" s="15"/>
      <c r="D22" s="19"/>
      <c r="E22" s="20"/>
      <c r="F22" s="15"/>
      <c r="G22" s="15"/>
      <c r="H22" s="15"/>
      <c r="I22" s="15"/>
      <c r="J22" s="16"/>
    </row>
    <row r="23" spans="2:10" ht="12" x14ac:dyDescent="0.15">
      <c r="C23" s="21" t="s">
        <v>161</v>
      </c>
      <c r="D23" s="22" t="s">
        <v>192</v>
      </c>
      <c r="E23" s="23"/>
      <c r="F23" s="24"/>
      <c r="G23" s="24"/>
      <c r="H23" s="25"/>
      <c r="I23" s="15"/>
      <c r="J23" s="16"/>
    </row>
    <row r="24" spans="2:10" x14ac:dyDescent="0.15">
      <c r="C24" s="26"/>
      <c r="D24" s="22" t="s">
        <v>113</v>
      </c>
      <c r="E24" s="23"/>
      <c r="F24" s="27">
        <f>ROUND((H25-F25)/30.5,0)</f>
        <v>34</v>
      </c>
      <c r="G24" s="23" t="s">
        <v>103</v>
      </c>
      <c r="H24" s="25"/>
      <c r="I24" s="15"/>
      <c r="J24" s="16"/>
    </row>
    <row r="25" spans="2:10" x14ac:dyDescent="0.15">
      <c r="C25" s="28"/>
      <c r="D25" s="22" t="s">
        <v>107</v>
      </c>
      <c r="E25" s="23"/>
      <c r="F25" s="29">
        <v>44986</v>
      </c>
      <c r="G25" s="23" t="s">
        <v>108</v>
      </c>
      <c r="H25" s="30">
        <v>46022</v>
      </c>
      <c r="I25" s="15"/>
      <c r="J25" s="16"/>
    </row>
    <row r="26" spans="2:10" x14ac:dyDescent="0.15">
      <c r="C26" s="10"/>
      <c r="D26" s="31"/>
      <c r="E26" s="5"/>
      <c r="F26" s="5"/>
      <c r="G26" s="5"/>
      <c r="H26" s="5"/>
      <c r="I26" s="15"/>
      <c r="J26" s="16"/>
    </row>
    <row r="27" spans="2:10" x14ac:dyDescent="0.15">
      <c r="C27" s="10"/>
      <c r="D27" s="31"/>
      <c r="E27" s="5"/>
      <c r="F27" s="5"/>
      <c r="G27" s="5"/>
      <c r="H27" s="5"/>
      <c r="I27" s="15"/>
      <c r="J27" s="16"/>
    </row>
    <row r="28" spans="2:10" ht="17" customHeight="1" x14ac:dyDescent="0.15">
      <c r="C28" s="21" t="s">
        <v>3</v>
      </c>
      <c r="D28" s="32"/>
      <c r="E28" s="32"/>
      <c r="F28" s="32"/>
      <c r="G28" s="32"/>
      <c r="H28" s="33" t="s">
        <v>106</v>
      </c>
      <c r="I28" s="15"/>
      <c r="J28" s="16"/>
    </row>
    <row r="29" spans="2:10" ht="12" x14ac:dyDescent="0.15">
      <c r="B29" s="31"/>
      <c r="C29" s="34"/>
      <c r="D29" s="35" t="s">
        <v>23</v>
      </c>
      <c r="E29" s="36" t="s">
        <v>37</v>
      </c>
      <c r="F29" s="24"/>
      <c r="G29" s="24"/>
      <c r="H29" s="37"/>
      <c r="I29" s="15"/>
      <c r="J29" s="16"/>
    </row>
    <row r="30" spans="2:10" ht="12" x14ac:dyDescent="0.15">
      <c r="B30" s="31"/>
      <c r="C30" s="34"/>
      <c r="D30" s="35" t="s">
        <v>24</v>
      </c>
      <c r="E30" s="36" t="s">
        <v>5</v>
      </c>
      <c r="F30" s="24"/>
      <c r="G30" s="24"/>
      <c r="H30" s="37"/>
      <c r="I30" s="15"/>
      <c r="J30" s="16"/>
    </row>
    <row r="31" spans="2:10" ht="12" x14ac:dyDescent="0.15">
      <c r="B31" s="31"/>
      <c r="C31" s="34"/>
      <c r="D31" s="35" t="s">
        <v>25</v>
      </c>
      <c r="E31" s="36" t="s">
        <v>6</v>
      </c>
      <c r="F31" s="24"/>
      <c r="G31" s="24"/>
      <c r="H31" s="37"/>
      <c r="I31" s="15"/>
      <c r="J31" s="16"/>
    </row>
    <row r="32" spans="2:10" ht="12" x14ac:dyDescent="0.15">
      <c r="B32" s="31"/>
      <c r="C32" s="34"/>
      <c r="D32" s="35" t="s">
        <v>26</v>
      </c>
      <c r="E32" s="36" t="s">
        <v>12</v>
      </c>
      <c r="F32" s="24"/>
      <c r="G32" s="24"/>
      <c r="H32" s="37"/>
      <c r="I32" s="15"/>
      <c r="J32" s="16"/>
    </row>
    <row r="33" spans="2:10" ht="12" x14ac:dyDescent="0.15">
      <c r="B33" s="31"/>
      <c r="C33" s="34"/>
      <c r="D33" s="35" t="s">
        <v>27</v>
      </c>
      <c r="E33" s="36" t="s">
        <v>32</v>
      </c>
      <c r="F33" s="24"/>
      <c r="G33" s="24"/>
      <c r="H33" s="37"/>
      <c r="I33" s="15"/>
      <c r="J33" s="16"/>
    </row>
    <row r="34" spans="2:10" x14ac:dyDescent="0.15">
      <c r="B34" s="31"/>
      <c r="C34" s="34"/>
      <c r="D34" s="35"/>
      <c r="E34" s="116"/>
      <c r="F34" s="24"/>
      <c r="G34" s="24"/>
      <c r="H34" s="38" t="s">
        <v>119</v>
      </c>
      <c r="I34" s="15"/>
      <c r="J34" s="16"/>
    </row>
    <row r="35" spans="2:10" ht="12" x14ac:dyDescent="0.15">
      <c r="B35" s="31"/>
      <c r="C35" s="34"/>
      <c r="D35" s="35" t="s">
        <v>28</v>
      </c>
      <c r="E35" s="36" t="s">
        <v>38</v>
      </c>
      <c r="F35" s="24"/>
      <c r="G35" s="24" t="s">
        <v>105</v>
      </c>
      <c r="H35" s="37"/>
      <c r="I35" s="15"/>
      <c r="J35" s="16"/>
    </row>
    <row r="36" spans="2:10" ht="12" x14ac:dyDescent="0.15">
      <c r="C36" s="39" t="s">
        <v>43</v>
      </c>
      <c r="D36" s="5"/>
      <c r="E36" s="24"/>
      <c r="F36" s="24"/>
      <c r="G36" s="41" t="s">
        <v>55</v>
      </c>
      <c r="H36" s="42" t="s">
        <v>111</v>
      </c>
      <c r="I36" s="15"/>
      <c r="J36" s="16"/>
    </row>
    <row r="37" spans="2:10" ht="12" x14ac:dyDescent="0.15">
      <c r="C37" s="34"/>
      <c r="D37" s="35" t="s">
        <v>30</v>
      </c>
      <c r="E37" s="36" t="s">
        <v>44</v>
      </c>
      <c r="F37" s="102" t="s">
        <v>195</v>
      </c>
      <c r="G37" s="43">
        <v>1</v>
      </c>
      <c r="H37" s="37"/>
      <c r="I37" s="15"/>
      <c r="J37" s="16"/>
    </row>
    <row r="38" spans="2:10" ht="12" x14ac:dyDescent="0.15">
      <c r="C38" s="34"/>
      <c r="D38" s="35" t="s">
        <v>31</v>
      </c>
      <c r="E38" s="36" t="s">
        <v>45</v>
      </c>
      <c r="F38" s="24"/>
      <c r="G38" s="43">
        <v>3</v>
      </c>
      <c r="H38" s="37"/>
      <c r="I38" s="15"/>
      <c r="J38" s="16"/>
    </row>
    <row r="39" spans="2:10" ht="12" x14ac:dyDescent="0.15">
      <c r="C39" s="34"/>
      <c r="D39" s="35" t="s">
        <v>33</v>
      </c>
      <c r="E39" s="36" t="s">
        <v>48</v>
      </c>
      <c r="F39" s="24"/>
      <c r="G39" s="43">
        <v>7</v>
      </c>
      <c r="H39" s="37"/>
      <c r="I39" s="15"/>
      <c r="J39" s="16"/>
    </row>
    <row r="40" spans="2:10" ht="12" x14ac:dyDescent="0.15">
      <c r="C40" s="34"/>
      <c r="D40" s="35" t="s">
        <v>47</v>
      </c>
      <c r="E40" s="36" t="s">
        <v>120</v>
      </c>
      <c r="F40" s="24"/>
      <c r="G40" s="44">
        <v>3</v>
      </c>
      <c r="H40" s="37"/>
      <c r="I40" s="15"/>
      <c r="J40" s="16"/>
    </row>
    <row r="41" spans="2:10" ht="12" x14ac:dyDescent="0.15">
      <c r="C41" s="34"/>
      <c r="D41" s="35" t="s">
        <v>49</v>
      </c>
      <c r="E41" s="36" t="s">
        <v>46</v>
      </c>
      <c r="F41" s="45"/>
      <c r="G41" s="43">
        <v>7</v>
      </c>
      <c r="H41" s="37"/>
      <c r="I41" s="15"/>
      <c r="J41" s="16"/>
    </row>
    <row r="42" spans="2:10" x14ac:dyDescent="0.15">
      <c r="C42" s="34"/>
      <c r="D42" s="35"/>
      <c r="E42" s="46"/>
      <c r="F42" s="47"/>
      <c r="G42" s="48"/>
      <c r="H42" s="49"/>
      <c r="I42" s="15"/>
      <c r="J42" s="16"/>
    </row>
    <row r="43" spans="2:10" ht="12" x14ac:dyDescent="0.15">
      <c r="C43" s="34"/>
      <c r="D43" s="35" t="s">
        <v>144</v>
      </c>
      <c r="E43" s="36" t="s">
        <v>179</v>
      </c>
      <c r="F43" s="45"/>
      <c r="G43" s="41"/>
      <c r="H43" s="37"/>
      <c r="I43" s="15"/>
      <c r="J43" s="16"/>
    </row>
    <row r="44" spans="2:10" x14ac:dyDescent="0.15">
      <c r="C44" s="50"/>
      <c r="D44" s="47"/>
      <c r="E44" s="24"/>
      <c r="F44" s="51"/>
      <c r="G44" s="52"/>
      <c r="H44" s="53"/>
      <c r="I44" s="15"/>
    </row>
    <row r="45" spans="2:10" x14ac:dyDescent="0.15">
      <c r="C45" s="54"/>
      <c r="D45" s="55"/>
      <c r="E45" s="5"/>
      <c r="F45" s="56"/>
    </row>
    <row r="46" spans="2:10" ht="43" customHeight="1" x14ac:dyDescent="0.15">
      <c r="B46" s="57" t="s">
        <v>102</v>
      </c>
      <c r="C46" s="140" t="s">
        <v>112</v>
      </c>
      <c r="D46" s="141"/>
      <c r="E46" s="141"/>
      <c r="F46" s="141"/>
      <c r="G46" s="146"/>
    </row>
    <row r="47" spans="2:10" x14ac:dyDescent="0.15">
      <c r="C47" s="54"/>
      <c r="D47" s="58"/>
    </row>
    <row r="48" spans="2:10" s="8" customFormat="1" ht="28" customHeight="1" x14ac:dyDescent="0.15">
      <c r="B48" s="19" t="str">
        <f>B9&amp;C9</f>
        <v>1. SDE HOST CITY MANAGEMENT</v>
      </c>
      <c r="C48" s="5"/>
      <c r="D48" s="58"/>
      <c r="I48" s="2"/>
    </row>
    <row r="49" spans="2:9" ht="12" x14ac:dyDescent="0.15">
      <c r="B49" s="59" t="s">
        <v>114</v>
      </c>
      <c r="C49" s="11" t="s">
        <v>0</v>
      </c>
      <c r="D49" s="60" t="s">
        <v>8</v>
      </c>
      <c r="E49" s="60" t="s">
        <v>103</v>
      </c>
      <c r="F49" s="60" t="s">
        <v>22</v>
      </c>
      <c r="G49" s="60" t="s">
        <v>16</v>
      </c>
      <c r="H49" s="60" t="s">
        <v>21</v>
      </c>
      <c r="I49" s="1"/>
    </row>
    <row r="50" spans="2:9" x14ac:dyDescent="0.15">
      <c r="C50" s="40" t="s">
        <v>4</v>
      </c>
      <c r="D50" s="61">
        <v>0</v>
      </c>
      <c r="E50" s="128">
        <v>28</v>
      </c>
      <c r="F50" s="131">
        <v>1</v>
      </c>
      <c r="G50" s="64"/>
      <c r="H50" s="65">
        <f>F50*E50*G50*D50</f>
        <v>0</v>
      </c>
      <c r="I50" s="1"/>
    </row>
    <row r="51" spans="2:9" x14ac:dyDescent="0.15">
      <c r="C51" s="40" t="s">
        <v>11</v>
      </c>
      <c r="D51" s="61">
        <f>$H$30</f>
        <v>0</v>
      </c>
      <c r="E51" s="128">
        <v>28</v>
      </c>
      <c r="F51" s="131">
        <v>0.5</v>
      </c>
      <c r="G51" s="64"/>
      <c r="H51" s="65">
        <f>F51*E51*G51*D51</f>
        <v>0</v>
      </c>
      <c r="I51" s="1"/>
    </row>
    <row r="52" spans="2:9" x14ac:dyDescent="0.15">
      <c r="C52" s="36" t="s">
        <v>6</v>
      </c>
      <c r="D52" s="61">
        <f>$H$31</f>
        <v>0</v>
      </c>
      <c r="E52" s="128">
        <v>28</v>
      </c>
      <c r="F52" s="131">
        <v>0.75</v>
      </c>
      <c r="G52" s="64"/>
      <c r="H52" s="65">
        <f>F52*E52*G52*D52</f>
        <v>0</v>
      </c>
      <c r="I52" s="1"/>
    </row>
    <row r="53" spans="2:9" x14ac:dyDescent="0.15">
      <c r="C53" s="40" t="s">
        <v>12</v>
      </c>
      <c r="D53" s="61">
        <f>$H$32</f>
        <v>0</v>
      </c>
      <c r="E53" s="128">
        <v>28</v>
      </c>
      <c r="F53" s="131">
        <v>1</v>
      </c>
      <c r="G53" s="64"/>
      <c r="H53" s="65">
        <f>F53*E53*G53*D53</f>
        <v>0</v>
      </c>
      <c r="I53" s="1"/>
    </row>
    <row r="54" spans="2:9" x14ac:dyDescent="0.15">
      <c r="C54" s="66" t="s">
        <v>32</v>
      </c>
      <c r="D54" s="67">
        <f>H$33</f>
        <v>0</v>
      </c>
      <c r="E54" s="129">
        <v>12</v>
      </c>
      <c r="F54" s="132">
        <v>1</v>
      </c>
      <c r="G54" s="70"/>
      <c r="H54" s="71">
        <f>F54*E54*G54*D54</f>
        <v>0</v>
      </c>
      <c r="I54" s="1"/>
    </row>
    <row r="55" spans="2:9" x14ac:dyDescent="0.15">
      <c r="C55" s="28" t="s">
        <v>13</v>
      </c>
      <c r="D55" s="72"/>
      <c r="E55" s="72"/>
      <c r="F55" s="72"/>
      <c r="G55" s="73">
        <f>SUM(G50:G54)</f>
        <v>0</v>
      </c>
      <c r="H55" s="74">
        <f>SUM(H50:H54)</f>
        <v>0</v>
      </c>
      <c r="I55" s="1"/>
    </row>
    <row r="56" spans="2:9" x14ac:dyDescent="0.15">
      <c r="I56" s="1"/>
    </row>
    <row r="57" spans="2:9" ht="12" x14ac:dyDescent="0.15">
      <c r="B57" s="75" t="s">
        <v>10</v>
      </c>
      <c r="C57" s="76" t="s">
        <v>15</v>
      </c>
      <c r="D57" s="11"/>
      <c r="E57" s="60" t="s">
        <v>121</v>
      </c>
      <c r="F57" s="60" t="s">
        <v>9</v>
      </c>
      <c r="G57" s="60" t="s">
        <v>16</v>
      </c>
      <c r="H57" s="60" t="s">
        <v>21</v>
      </c>
      <c r="I57" s="1"/>
    </row>
    <row r="58" spans="2:9" x14ac:dyDescent="0.15">
      <c r="C58" s="40" t="s">
        <v>156</v>
      </c>
      <c r="D58" s="24"/>
      <c r="E58" s="77">
        <f>H41</f>
        <v>0</v>
      </c>
      <c r="F58" s="64">
        <v>5</v>
      </c>
      <c r="G58" s="64">
        <v>3</v>
      </c>
      <c r="H58" s="65">
        <f>G58*F58*E58</f>
        <v>0</v>
      </c>
      <c r="I58" s="1"/>
    </row>
    <row r="59" spans="2:9" x14ac:dyDescent="0.15">
      <c r="C59" s="40" t="s">
        <v>157</v>
      </c>
      <c r="D59" s="24"/>
      <c r="E59" s="77">
        <f>H38</f>
        <v>0</v>
      </c>
      <c r="F59" s="64">
        <v>10</v>
      </c>
      <c r="G59" s="64">
        <v>2</v>
      </c>
      <c r="H59" s="65">
        <f>G59*F59*E59</f>
        <v>0</v>
      </c>
      <c r="I59" s="1"/>
    </row>
    <row r="60" spans="2:9" x14ac:dyDescent="0.15">
      <c r="C60" s="78" t="s">
        <v>158</v>
      </c>
      <c r="D60" s="79"/>
      <c r="E60" s="80">
        <f>H37</f>
        <v>0</v>
      </c>
      <c r="F60" s="70">
        <v>12</v>
      </c>
      <c r="G60" s="70">
        <v>3</v>
      </c>
      <c r="H60" s="71">
        <f>G60*F60*E60</f>
        <v>0</v>
      </c>
      <c r="I60" s="1"/>
    </row>
    <row r="61" spans="2:9" x14ac:dyDescent="0.15">
      <c r="C61" s="28" t="s">
        <v>17</v>
      </c>
      <c r="D61" s="72"/>
      <c r="E61" s="72"/>
      <c r="F61" s="72"/>
      <c r="G61" s="72"/>
      <c r="H61" s="74">
        <f>SUM(H58:H60)</f>
        <v>0</v>
      </c>
      <c r="I61" s="1"/>
    </row>
    <row r="62" spans="2:9" x14ac:dyDescent="0.15">
      <c r="I62" s="1"/>
    </row>
    <row r="63" spans="2:9" x14ac:dyDescent="0.15">
      <c r="B63" s="75"/>
      <c r="C63" s="11" t="s">
        <v>0</v>
      </c>
      <c r="E63" s="60" t="s">
        <v>8</v>
      </c>
      <c r="F63" s="60" t="s">
        <v>103</v>
      </c>
      <c r="G63" s="60" t="s">
        <v>9</v>
      </c>
      <c r="H63" s="60" t="s">
        <v>21</v>
      </c>
      <c r="I63" s="1"/>
    </row>
    <row r="64" spans="2:9" ht="12" x14ac:dyDescent="0.15">
      <c r="B64" s="75" t="s">
        <v>193</v>
      </c>
      <c r="C64" s="40" t="s">
        <v>194</v>
      </c>
      <c r="D64" s="24"/>
      <c r="E64" s="77">
        <v>16000</v>
      </c>
      <c r="F64" s="27">
        <f>F24</f>
        <v>34</v>
      </c>
      <c r="G64" s="64">
        <v>1</v>
      </c>
      <c r="H64" s="98">
        <f>G64*F64*E64</f>
        <v>544000</v>
      </c>
      <c r="I64" s="1"/>
    </row>
    <row r="65" spans="2:9" x14ac:dyDescent="0.15">
      <c r="I65" s="1"/>
    </row>
    <row r="66" spans="2:9" ht="12" x14ac:dyDescent="0.15">
      <c r="B66" s="75" t="s">
        <v>18</v>
      </c>
      <c r="C66" s="11" t="s">
        <v>0</v>
      </c>
      <c r="D66" s="11"/>
      <c r="E66" s="60" t="s">
        <v>121</v>
      </c>
      <c r="F66" s="60" t="s">
        <v>9</v>
      </c>
      <c r="G66" s="60" t="s">
        <v>16</v>
      </c>
      <c r="H66" s="60" t="s">
        <v>21</v>
      </c>
      <c r="I66" s="1"/>
    </row>
    <row r="67" spans="2:9" x14ac:dyDescent="0.15">
      <c r="C67" s="40" t="s">
        <v>124</v>
      </c>
      <c r="D67" s="24"/>
      <c r="E67" s="77"/>
      <c r="F67" s="64">
        <v>1</v>
      </c>
      <c r="G67" s="64"/>
      <c r="H67" s="65">
        <f>G67*F67*E67</f>
        <v>0</v>
      </c>
      <c r="I67" s="1"/>
    </row>
    <row r="68" spans="2:9" x14ac:dyDescent="0.15">
      <c r="C68" s="40" t="s">
        <v>122</v>
      </c>
      <c r="D68" s="24"/>
      <c r="E68" s="77"/>
      <c r="F68" s="64">
        <v>1</v>
      </c>
      <c r="G68" s="64"/>
      <c r="H68" s="65">
        <f>G68*F68*E68</f>
        <v>0</v>
      </c>
      <c r="I68" s="1"/>
    </row>
    <row r="69" spans="2:9" x14ac:dyDescent="0.15">
      <c r="C69" s="40" t="s">
        <v>123</v>
      </c>
      <c r="D69" s="24"/>
      <c r="E69" s="77"/>
      <c r="F69" s="64">
        <v>2</v>
      </c>
      <c r="G69" s="64"/>
      <c r="H69" s="65">
        <f>G69*F69*E69</f>
        <v>0</v>
      </c>
      <c r="I69" s="1"/>
    </row>
    <row r="70" spans="2:9" x14ac:dyDescent="0.15">
      <c r="C70" s="40" t="s">
        <v>159</v>
      </c>
      <c r="D70" s="24"/>
      <c r="E70" s="77"/>
      <c r="F70" s="64">
        <v>1</v>
      </c>
      <c r="G70" s="64"/>
      <c r="H70" s="65">
        <f>G70*F70*E70</f>
        <v>0</v>
      </c>
      <c r="I70" s="1"/>
    </row>
    <row r="71" spans="2:9" x14ac:dyDescent="0.15">
      <c r="C71" s="78" t="s">
        <v>189</v>
      </c>
      <c r="D71" s="79"/>
      <c r="E71" s="80"/>
      <c r="F71" s="70">
        <v>1</v>
      </c>
      <c r="G71" s="70"/>
      <c r="H71" s="71">
        <f>G71*F71*E71</f>
        <v>0</v>
      </c>
      <c r="I71" s="1"/>
    </row>
    <row r="72" spans="2:9" x14ac:dyDescent="0.15">
      <c r="C72" s="28" t="s">
        <v>19</v>
      </c>
      <c r="D72" s="72"/>
      <c r="E72" s="72"/>
      <c r="F72" s="72"/>
      <c r="G72" s="72"/>
      <c r="H72" s="74">
        <f>SUM(H67:H70)</f>
        <v>0</v>
      </c>
      <c r="I72" s="81"/>
    </row>
    <row r="74" spans="2:9" x14ac:dyDescent="0.15">
      <c r="C74" s="89" t="str">
        <f>"Total "&amp;C9</f>
        <v>Total SDE HOST CITY MANAGEMENT</v>
      </c>
      <c r="D74" s="24"/>
      <c r="E74" s="87"/>
      <c r="F74" s="24"/>
      <c r="G74" s="24"/>
      <c r="H74" s="65">
        <f>H72+H61+H55+H64</f>
        <v>544000</v>
      </c>
      <c r="I74" s="81"/>
    </row>
    <row r="75" spans="2:9" x14ac:dyDescent="0.15">
      <c r="C75" s="138" t="s">
        <v>20</v>
      </c>
      <c r="D75" s="24"/>
      <c r="E75" s="87"/>
      <c r="F75" s="24"/>
      <c r="G75" s="24"/>
      <c r="H75" s="65">
        <f>H74*0.04</f>
        <v>21760</v>
      </c>
      <c r="I75" s="81"/>
    </row>
    <row r="76" spans="2:9" x14ac:dyDescent="0.15">
      <c r="C76" s="78" t="s">
        <v>39</v>
      </c>
      <c r="D76" s="79"/>
      <c r="E76" s="88"/>
      <c r="F76" s="79"/>
      <c r="G76" s="79"/>
      <c r="H76" s="71">
        <f>SUM(H74:H75)</f>
        <v>565760</v>
      </c>
      <c r="I76" s="81"/>
    </row>
    <row r="77" spans="2:9" x14ac:dyDescent="0.15">
      <c r="C77" s="28" t="str">
        <f>C74&amp;" Rounded (nearest 10K)"</f>
        <v>Total SDE HOST CITY MANAGEMENT Rounded (nearest 10K)</v>
      </c>
      <c r="D77" s="72"/>
      <c r="E77" s="72"/>
      <c r="F77" s="72"/>
      <c r="G77" s="72"/>
      <c r="H77" s="74">
        <f>ROUND(H76/10000,0)*10000</f>
        <v>570000</v>
      </c>
      <c r="I77" s="81"/>
    </row>
    <row r="78" spans="2:9" x14ac:dyDescent="0.15">
      <c r="C78" s="10"/>
      <c r="D78" s="10"/>
      <c r="E78" s="10"/>
      <c r="F78" s="10"/>
      <c r="G78" s="10"/>
      <c r="H78" s="82"/>
      <c r="I78" s="81"/>
    </row>
    <row r="79" spans="2:9" ht="43" customHeight="1" x14ac:dyDescent="0.15">
      <c r="B79" s="57" t="s">
        <v>102</v>
      </c>
      <c r="C79" s="140" t="s">
        <v>110</v>
      </c>
      <c r="D79" s="140"/>
      <c r="E79" s="140"/>
      <c r="F79" s="140"/>
      <c r="G79" s="140"/>
      <c r="H79" s="82"/>
      <c r="I79" s="81"/>
    </row>
    <row r="80" spans="2:9" ht="14" customHeight="1" x14ac:dyDescent="0.15">
      <c r="B80" s="57"/>
      <c r="C80" s="83"/>
      <c r="D80" s="83"/>
      <c r="E80" s="83"/>
      <c r="F80" s="83"/>
      <c r="G80" s="83"/>
      <c r="H80" s="82"/>
      <c r="I80" s="81"/>
    </row>
    <row r="81" spans="2:8" ht="24" x14ac:dyDescent="0.15">
      <c r="B81" s="84" t="str">
        <f>B10&amp;"SDE COMPETITION MANAGEMENT"</f>
        <v>2. SDE COMPETITION MANAGEMENT</v>
      </c>
      <c r="C81" s="54"/>
      <c r="D81" s="58"/>
    </row>
    <row r="82" spans="2:8" ht="12" x14ac:dyDescent="0.15">
      <c r="B82" s="75" t="s">
        <v>7</v>
      </c>
      <c r="C82" s="11" t="s">
        <v>0</v>
      </c>
      <c r="D82" s="60" t="s">
        <v>8</v>
      </c>
      <c r="E82" s="60" t="s">
        <v>103</v>
      </c>
      <c r="F82" s="60" t="s">
        <v>22</v>
      </c>
      <c r="G82" s="60" t="s">
        <v>16</v>
      </c>
      <c r="H82" s="60" t="s">
        <v>21</v>
      </c>
    </row>
    <row r="83" spans="2:8" x14ac:dyDescent="0.15">
      <c r="B83" s="75"/>
      <c r="C83" s="36" t="s">
        <v>40</v>
      </c>
      <c r="D83" s="61">
        <f>$H$29</f>
        <v>0</v>
      </c>
      <c r="E83" s="62">
        <v>28</v>
      </c>
      <c r="F83" s="63">
        <v>0.5</v>
      </c>
      <c r="G83" s="64"/>
      <c r="H83" s="65">
        <f>F83*E83*G83*D83</f>
        <v>0</v>
      </c>
    </row>
    <row r="84" spans="2:8" x14ac:dyDescent="0.15">
      <c r="C84" s="40" t="s">
        <v>186</v>
      </c>
      <c r="D84" s="61">
        <f>$H$30</f>
        <v>0</v>
      </c>
      <c r="E84" s="62">
        <v>24</v>
      </c>
      <c r="F84" s="63">
        <v>0.75</v>
      </c>
      <c r="G84" s="64"/>
      <c r="H84" s="65">
        <f>F84*E84*G84*D84</f>
        <v>0</v>
      </c>
    </row>
    <row r="85" spans="2:8" x14ac:dyDescent="0.15">
      <c r="C85" s="36" t="s">
        <v>187</v>
      </c>
      <c r="D85" s="61">
        <f>$H$31</f>
        <v>0</v>
      </c>
      <c r="E85" s="62">
        <v>24</v>
      </c>
      <c r="F85" s="63">
        <v>0.75</v>
      </c>
      <c r="G85" s="64"/>
      <c r="H85" s="65">
        <f>F85*E85*G85*D85</f>
        <v>0</v>
      </c>
    </row>
    <row r="86" spans="2:8" x14ac:dyDescent="0.15">
      <c r="C86" s="40" t="s">
        <v>34</v>
      </c>
      <c r="D86" s="61">
        <f>$H$32</f>
        <v>0</v>
      </c>
      <c r="E86" s="62">
        <v>12</v>
      </c>
      <c r="F86" s="63">
        <v>0.5</v>
      </c>
      <c r="G86" s="64"/>
      <c r="H86" s="65">
        <f>F86*E86*G86*D86</f>
        <v>0</v>
      </c>
    </row>
    <row r="87" spans="2:8" x14ac:dyDescent="0.15">
      <c r="C87" s="66" t="s">
        <v>32</v>
      </c>
      <c r="D87" s="67">
        <f>$H$33</f>
        <v>0</v>
      </c>
      <c r="E87" s="68">
        <v>12</v>
      </c>
      <c r="F87" s="69">
        <v>1</v>
      </c>
      <c r="G87" s="70"/>
      <c r="H87" s="71">
        <f>F87*E87*G87*D87</f>
        <v>0</v>
      </c>
    </row>
    <row r="88" spans="2:8" x14ac:dyDescent="0.15">
      <c r="C88" s="28" t="s">
        <v>13</v>
      </c>
      <c r="D88" s="72"/>
      <c r="E88" s="72"/>
      <c r="F88" s="72"/>
      <c r="G88" s="73">
        <f>SUM(G83:G87)</f>
        <v>0</v>
      </c>
      <c r="H88" s="74">
        <f>SUM(H83:H87)</f>
        <v>0</v>
      </c>
    </row>
    <row r="89" spans="2:8" x14ac:dyDescent="0.15">
      <c r="C89" s="54"/>
      <c r="F89" s="58"/>
    </row>
    <row r="90" spans="2:8" ht="12" x14ac:dyDescent="0.15">
      <c r="B90" s="75" t="s">
        <v>10</v>
      </c>
      <c r="C90" s="76" t="s">
        <v>15</v>
      </c>
      <c r="D90" s="11"/>
      <c r="E90" s="60" t="s">
        <v>8</v>
      </c>
      <c r="F90" s="60" t="s">
        <v>14</v>
      </c>
      <c r="G90" s="60" t="s">
        <v>16</v>
      </c>
      <c r="H90" s="60" t="s">
        <v>21</v>
      </c>
    </row>
    <row r="91" spans="2:8" x14ac:dyDescent="0.15">
      <c r="C91" s="40" t="s">
        <v>156</v>
      </c>
      <c r="D91" s="24"/>
      <c r="E91" s="77">
        <f>H40</f>
        <v>0</v>
      </c>
      <c r="F91" s="64"/>
      <c r="G91" s="64"/>
      <c r="H91" s="65">
        <f>G91*F91*E91</f>
        <v>0</v>
      </c>
    </row>
    <row r="92" spans="2:8" x14ac:dyDescent="0.15">
      <c r="C92" s="40" t="s">
        <v>157</v>
      </c>
      <c r="D92" s="24"/>
      <c r="E92" s="77">
        <f>H38</f>
        <v>0</v>
      </c>
      <c r="F92" s="64"/>
      <c r="G92" s="64"/>
      <c r="H92" s="65">
        <f>G92*F92*E92</f>
        <v>0</v>
      </c>
    </row>
    <row r="93" spans="2:8" x14ac:dyDescent="0.15">
      <c r="C93" s="78" t="s">
        <v>158</v>
      </c>
      <c r="D93" s="79"/>
      <c r="E93" s="80">
        <f>H37</f>
        <v>0</v>
      </c>
      <c r="F93" s="70"/>
      <c r="G93" s="70"/>
      <c r="H93" s="71">
        <f>G93*F93*E93</f>
        <v>0</v>
      </c>
    </row>
    <row r="94" spans="2:8" x14ac:dyDescent="0.15">
      <c r="C94" s="28" t="s">
        <v>17</v>
      </c>
      <c r="D94" s="72"/>
      <c r="E94" s="72"/>
      <c r="F94" s="72"/>
      <c r="G94" s="72"/>
      <c r="H94" s="74">
        <f>SUM(H91:H93)</f>
        <v>0</v>
      </c>
    </row>
    <row r="95" spans="2:8" x14ac:dyDescent="0.15">
      <c r="C95" s="54"/>
      <c r="F95" s="58"/>
    </row>
    <row r="96" spans="2:8" ht="12" x14ac:dyDescent="0.15">
      <c r="B96" s="75" t="s">
        <v>18</v>
      </c>
      <c r="C96" s="11" t="s">
        <v>0</v>
      </c>
      <c r="D96" s="11"/>
      <c r="E96" s="60" t="s">
        <v>8</v>
      </c>
      <c r="F96" s="60" t="s">
        <v>14</v>
      </c>
      <c r="G96" s="60" t="s">
        <v>9</v>
      </c>
      <c r="H96" s="60" t="s">
        <v>21</v>
      </c>
    </row>
    <row r="97" spans="2:8" x14ac:dyDescent="0.15">
      <c r="C97" s="40" t="s">
        <v>124</v>
      </c>
      <c r="D97" s="24"/>
      <c r="E97" s="77"/>
      <c r="F97" s="64"/>
      <c r="G97" s="64"/>
      <c r="H97" s="65">
        <f>G97*F97*E97</f>
        <v>0</v>
      </c>
    </row>
    <row r="98" spans="2:8" x14ac:dyDescent="0.15">
      <c r="C98" s="40" t="s">
        <v>122</v>
      </c>
      <c r="D98" s="24"/>
      <c r="E98" s="77"/>
      <c r="F98" s="64"/>
      <c r="G98" s="64"/>
      <c r="H98" s="65">
        <f>G98*F98*E98</f>
        <v>0</v>
      </c>
    </row>
    <row r="99" spans="2:8" x14ac:dyDescent="0.15">
      <c r="C99" s="40" t="s">
        <v>123</v>
      </c>
      <c r="D99" s="24"/>
      <c r="E99" s="77"/>
      <c r="F99" s="64"/>
      <c r="G99" s="64"/>
      <c r="H99" s="65">
        <f>G99*F99*E99</f>
        <v>0</v>
      </c>
    </row>
    <row r="100" spans="2:8" x14ac:dyDescent="0.15">
      <c r="C100" s="40" t="s">
        <v>159</v>
      </c>
      <c r="D100" s="24"/>
      <c r="E100" s="77"/>
      <c r="F100" s="64"/>
      <c r="G100" s="64"/>
      <c r="H100" s="65">
        <f>G100*F100*E100</f>
        <v>0</v>
      </c>
    </row>
    <row r="101" spans="2:8" x14ac:dyDescent="0.15">
      <c r="C101" s="78" t="s">
        <v>189</v>
      </c>
      <c r="D101" s="79"/>
      <c r="E101" s="80"/>
      <c r="F101" s="70"/>
      <c r="G101" s="70"/>
      <c r="H101" s="71">
        <f>G101*F101*E101</f>
        <v>0</v>
      </c>
    </row>
    <row r="102" spans="2:8" x14ac:dyDescent="0.15">
      <c r="C102" s="28" t="s">
        <v>19</v>
      </c>
      <c r="D102" s="72"/>
      <c r="E102" s="72"/>
      <c r="F102" s="72"/>
      <c r="G102" s="72"/>
      <c r="H102" s="74">
        <f>SUM(H97:H100)</f>
        <v>0</v>
      </c>
    </row>
    <row r="103" spans="2:8" x14ac:dyDescent="0.15">
      <c r="H103" s="85"/>
    </row>
    <row r="104" spans="2:8" ht="24" x14ac:dyDescent="0.15">
      <c r="B104" s="84" t="str">
        <f>B81</f>
        <v>2. SDE COMPETITION MANAGEMENT</v>
      </c>
      <c r="C104" s="86" t="s">
        <v>94</v>
      </c>
      <c r="H104" s="85"/>
    </row>
    <row r="105" spans="2:8" ht="12" x14ac:dyDescent="0.15">
      <c r="B105" s="75" t="s">
        <v>65</v>
      </c>
      <c r="C105" s="11" t="s">
        <v>0</v>
      </c>
      <c r="D105" s="11"/>
      <c r="E105" s="60" t="s">
        <v>8</v>
      </c>
      <c r="F105" s="60" t="s">
        <v>190</v>
      </c>
      <c r="G105" s="60" t="s">
        <v>9</v>
      </c>
      <c r="H105" s="60" t="s">
        <v>21</v>
      </c>
    </row>
    <row r="106" spans="2:8" x14ac:dyDescent="0.15">
      <c r="C106" s="130" t="s">
        <v>66</v>
      </c>
      <c r="D106" s="24"/>
      <c r="E106" s="123"/>
      <c r="F106" s="124"/>
      <c r="G106" s="124"/>
      <c r="H106" s="65">
        <f t="shared" ref="H106:H114" si="0">G106*F106*E106</f>
        <v>0</v>
      </c>
    </row>
    <row r="107" spans="2:8" x14ac:dyDescent="0.15">
      <c r="C107" s="40" t="s">
        <v>32</v>
      </c>
      <c r="D107" s="24"/>
      <c r="E107" s="123"/>
      <c r="F107" s="124"/>
      <c r="G107" s="124"/>
      <c r="H107" s="65">
        <f t="shared" si="0"/>
        <v>0</v>
      </c>
    </row>
    <row r="108" spans="2:8" x14ac:dyDescent="0.15">
      <c r="C108" s="40" t="s">
        <v>97</v>
      </c>
      <c r="D108" s="87"/>
      <c r="E108" s="123"/>
      <c r="F108" s="124"/>
      <c r="G108" s="124"/>
      <c r="H108" s="65">
        <f t="shared" si="0"/>
        <v>0</v>
      </c>
    </row>
    <row r="109" spans="2:8" x14ac:dyDescent="0.15">
      <c r="C109" s="36" t="s">
        <v>77</v>
      </c>
      <c r="D109" s="87"/>
      <c r="E109" s="123"/>
      <c r="F109" s="124"/>
      <c r="G109" s="124"/>
      <c r="H109" s="65">
        <f t="shared" si="0"/>
        <v>0</v>
      </c>
    </row>
    <row r="110" spans="2:8" x14ac:dyDescent="0.15">
      <c r="C110" s="40" t="s">
        <v>78</v>
      </c>
      <c r="D110" s="87"/>
      <c r="E110" s="123"/>
      <c r="F110" s="124"/>
      <c r="G110" s="124"/>
      <c r="H110" s="65">
        <f t="shared" si="0"/>
        <v>0</v>
      </c>
    </row>
    <row r="111" spans="2:8" x14ac:dyDescent="0.15">
      <c r="C111" s="36" t="s">
        <v>83</v>
      </c>
      <c r="D111" s="87"/>
      <c r="E111" s="123"/>
      <c r="F111" s="124"/>
      <c r="G111" s="124"/>
      <c r="H111" s="65"/>
    </row>
    <row r="112" spans="2:8" x14ac:dyDescent="0.15">
      <c r="C112" s="36" t="s">
        <v>79</v>
      </c>
      <c r="D112" s="87"/>
      <c r="E112" s="123"/>
      <c r="F112" s="124"/>
      <c r="G112" s="124"/>
      <c r="H112" s="65">
        <f t="shared" si="0"/>
        <v>0</v>
      </c>
    </row>
    <row r="113" spans="2:9" x14ac:dyDescent="0.15">
      <c r="C113" s="40" t="s">
        <v>160</v>
      </c>
      <c r="D113" s="87"/>
      <c r="E113" s="123"/>
      <c r="F113" s="124"/>
      <c r="G113" s="124"/>
      <c r="H113" s="65">
        <f t="shared" si="0"/>
        <v>0</v>
      </c>
    </row>
    <row r="114" spans="2:9" x14ac:dyDescent="0.15">
      <c r="C114" s="66" t="s">
        <v>91</v>
      </c>
      <c r="D114" s="88"/>
      <c r="E114" s="125"/>
      <c r="F114" s="126"/>
      <c r="G114" s="126"/>
      <c r="H114" s="71">
        <f t="shared" si="0"/>
        <v>0</v>
      </c>
    </row>
    <row r="115" spans="2:9" x14ac:dyDescent="0.15">
      <c r="C115" s="28" t="s">
        <v>69</v>
      </c>
      <c r="D115" s="72"/>
      <c r="E115" s="72"/>
      <c r="F115" s="72"/>
      <c r="G115" s="72"/>
      <c r="H115" s="74">
        <f>SUM(H106:H114)</f>
        <v>0</v>
      </c>
    </row>
    <row r="116" spans="2:9" x14ac:dyDescent="0.15">
      <c r="C116" s="54"/>
    </row>
    <row r="117" spans="2:9" x14ac:dyDescent="0.15">
      <c r="C117" s="89" t="str">
        <f>"Total "&amp;C10</f>
        <v>Total SDE COMPETITION MANAGEMENT</v>
      </c>
      <c r="D117" s="24"/>
      <c r="E117" s="24"/>
      <c r="F117" s="24"/>
      <c r="G117" s="24"/>
      <c r="H117" s="65">
        <f>H88+H94+H102+H115</f>
        <v>0</v>
      </c>
    </row>
    <row r="118" spans="2:9" x14ac:dyDescent="0.15">
      <c r="C118" s="90" t="s">
        <v>20</v>
      </c>
      <c r="D118" s="52"/>
      <c r="E118" s="51"/>
      <c r="F118" s="52"/>
      <c r="G118" s="52"/>
      <c r="H118" s="91">
        <f>H117*0.04</f>
        <v>0</v>
      </c>
    </row>
    <row r="119" spans="2:9" x14ac:dyDescent="0.15">
      <c r="C119" s="78" t="s">
        <v>39</v>
      </c>
      <c r="D119" s="79"/>
      <c r="E119" s="88"/>
      <c r="F119" s="79"/>
      <c r="G119" s="79"/>
      <c r="H119" s="71">
        <f>SUM(H117:H118)</f>
        <v>0</v>
      </c>
    </row>
    <row r="120" spans="2:9" x14ac:dyDescent="0.15">
      <c r="C120" s="28" t="str">
        <f>C117&amp;" Rounded (nearest 10K)"</f>
        <v>Total SDE COMPETITION MANAGEMENT Rounded (nearest 10K)</v>
      </c>
      <c r="D120" s="72"/>
      <c r="E120" s="72"/>
      <c r="F120" s="72"/>
      <c r="G120" s="72"/>
      <c r="H120" s="74">
        <f>ROUND(H119/10000,0)*10000</f>
        <v>0</v>
      </c>
      <c r="I120" s="1"/>
    </row>
    <row r="121" spans="2:9" x14ac:dyDescent="0.15">
      <c r="C121" s="10"/>
      <c r="D121" s="10"/>
      <c r="E121" s="10"/>
      <c r="F121" s="10"/>
      <c r="G121" s="10"/>
      <c r="H121" s="92"/>
      <c r="I121" s="1"/>
    </row>
    <row r="122" spans="2:9" ht="43" customHeight="1" x14ac:dyDescent="0.15">
      <c r="B122" s="57" t="s">
        <v>102</v>
      </c>
      <c r="C122" s="140" t="s">
        <v>110</v>
      </c>
      <c r="D122" s="141"/>
      <c r="E122" s="141"/>
      <c r="F122" s="141"/>
      <c r="G122" s="141"/>
      <c r="H122" s="82"/>
      <c r="I122" s="1"/>
    </row>
    <row r="123" spans="2:9" x14ac:dyDescent="0.15">
      <c r="C123" s="54"/>
      <c r="E123" s="85"/>
      <c r="H123" s="85"/>
      <c r="I123" s="1"/>
    </row>
    <row r="124" spans="2:9" ht="28" customHeight="1" x14ac:dyDescent="0.15">
      <c r="B124" s="84" t="str">
        <f>B11&amp;C11</f>
        <v>3. SDE SOLAR VILLAGE OPERATIONS</v>
      </c>
      <c r="C124" s="54"/>
      <c r="D124" s="58"/>
      <c r="I124" s="1"/>
    </row>
    <row r="125" spans="2:9" ht="12" x14ac:dyDescent="0.15">
      <c r="B125" s="75" t="s">
        <v>7</v>
      </c>
      <c r="C125" s="93" t="s">
        <v>0</v>
      </c>
      <c r="D125" s="60" t="s">
        <v>8</v>
      </c>
      <c r="E125" s="60" t="s">
        <v>103</v>
      </c>
      <c r="F125" s="60" t="s">
        <v>22</v>
      </c>
      <c r="G125" s="60" t="s">
        <v>16</v>
      </c>
      <c r="H125" s="60" t="s">
        <v>21</v>
      </c>
      <c r="I125" s="1"/>
    </row>
    <row r="126" spans="2:9" x14ac:dyDescent="0.15">
      <c r="C126" s="36" t="s">
        <v>70</v>
      </c>
      <c r="D126" s="61">
        <f>H$29</f>
        <v>0</v>
      </c>
      <c r="E126" s="128">
        <v>24</v>
      </c>
      <c r="F126" s="63">
        <v>0.5</v>
      </c>
      <c r="G126" s="64"/>
      <c r="H126" s="65">
        <f>F126*E126*G126*D126</f>
        <v>0</v>
      </c>
      <c r="I126" s="1"/>
    </row>
    <row r="127" spans="2:9" x14ac:dyDescent="0.15">
      <c r="C127" s="40" t="s">
        <v>176</v>
      </c>
      <c r="D127" s="61">
        <f>$H$29</f>
        <v>0</v>
      </c>
      <c r="E127" s="128">
        <v>18</v>
      </c>
      <c r="F127" s="63">
        <v>1</v>
      </c>
      <c r="G127" s="64"/>
      <c r="H127" s="65">
        <f>F127*E127*G127*D127</f>
        <v>0</v>
      </c>
      <c r="I127" s="1"/>
    </row>
    <row r="128" spans="2:9" x14ac:dyDescent="0.15">
      <c r="C128" s="36" t="s">
        <v>177</v>
      </c>
      <c r="D128" s="61">
        <f>$H$30</f>
        <v>0</v>
      </c>
      <c r="E128" s="128">
        <v>12</v>
      </c>
      <c r="F128" s="63">
        <v>1</v>
      </c>
      <c r="G128" s="64"/>
      <c r="H128" s="65">
        <f>F128*E128*G128*D128</f>
        <v>0</v>
      </c>
      <c r="I128" s="1"/>
    </row>
    <row r="129" spans="2:9" x14ac:dyDescent="0.15">
      <c r="C129" s="40" t="s">
        <v>36</v>
      </c>
      <c r="D129" s="61">
        <f>$H$31</f>
        <v>0</v>
      </c>
      <c r="E129" s="128">
        <v>6</v>
      </c>
      <c r="F129" s="63">
        <v>0.5</v>
      </c>
      <c r="G129" s="64"/>
      <c r="H129" s="65">
        <f>F129*E129*G129*D129</f>
        <v>0</v>
      </c>
      <c r="I129" s="1"/>
    </row>
    <row r="130" spans="2:9" x14ac:dyDescent="0.15">
      <c r="C130" s="66" t="s">
        <v>32</v>
      </c>
      <c r="D130" s="67">
        <f>$H$32</f>
        <v>0</v>
      </c>
      <c r="E130" s="129">
        <v>20</v>
      </c>
      <c r="F130" s="69">
        <v>1</v>
      </c>
      <c r="G130" s="70"/>
      <c r="H130" s="71">
        <f>F130*E130*G130*D130</f>
        <v>0</v>
      </c>
      <c r="I130" s="1"/>
    </row>
    <row r="131" spans="2:9" x14ac:dyDescent="0.15">
      <c r="C131" s="28" t="s">
        <v>13</v>
      </c>
      <c r="D131" s="72"/>
      <c r="E131" s="72"/>
      <c r="F131" s="72"/>
      <c r="G131" s="73">
        <f>SUM(G126:G130)</f>
        <v>0</v>
      </c>
      <c r="H131" s="74">
        <f>SUM(H126:H130)</f>
        <v>0</v>
      </c>
      <c r="I131" s="1"/>
    </row>
    <row r="132" spans="2:9" x14ac:dyDescent="0.15">
      <c r="C132" s="54"/>
      <c r="F132" s="58"/>
      <c r="I132" s="1"/>
    </row>
    <row r="133" spans="2:9" ht="12" x14ac:dyDescent="0.15">
      <c r="B133" s="75" t="s">
        <v>10</v>
      </c>
      <c r="C133" s="76" t="s">
        <v>15</v>
      </c>
      <c r="D133" s="11"/>
      <c r="E133" s="60" t="s">
        <v>8</v>
      </c>
      <c r="F133" s="60" t="s">
        <v>14</v>
      </c>
      <c r="G133" s="60" t="s">
        <v>16</v>
      </c>
      <c r="H133" s="60" t="s">
        <v>21</v>
      </c>
      <c r="I133" s="1"/>
    </row>
    <row r="134" spans="2:9" x14ac:dyDescent="0.15">
      <c r="C134" s="40" t="s">
        <v>156</v>
      </c>
      <c r="D134" s="24"/>
      <c r="E134" s="77">
        <f>H40</f>
        <v>0</v>
      </c>
      <c r="F134" s="64"/>
      <c r="G134" s="64"/>
      <c r="H134" s="65">
        <f>G134*F134*E134</f>
        <v>0</v>
      </c>
      <c r="I134" s="1"/>
    </row>
    <row r="135" spans="2:9" x14ac:dyDescent="0.15">
      <c r="C135" s="40" t="s">
        <v>157</v>
      </c>
      <c r="D135" s="24"/>
      <c r="E135" s="77">
        <f>H38</f>
        <v>0</v>
      </c>
      <c r="F135" s="64"/>
      <c r="G135" s="64"/>
      <c r="H135" s="65">
        <f>G135*F135*E135</f>
        <v>0</v>
      </c>
      <c r="I135" s="1"/>
    </row>
    <row r="136" spans="2:9" x14ac:dyDescent="0.15">
      <c r="C136" s="78" t="s">
        <v>158</v>
      </c>
      <c r="D136" s="79"/>
      <c r="E136" s="80">
        <f>H37</f>
        <v>0</v>
      </c>
      <c r="F136" s="70"/>
      <c r="G136" s="70"/>
      <c r="H136" s="71">
        <f>G136*F136*E136</f>
        <v>0</v>
      </c>
      <c r="I136" s="1"/>
    </row>
    <row r="137" spans="2:9" x14ac:dyDescent="0.15">
      <c r="C137" s="28" t="s">
        <v>17</v>
      </c>
      <c r="D137" s="72"/>
      <c r="E137" s="72"/>
      <c r="F137" s="72"/>
      <c r="G137" s="72"/>
      <c r="H137" s="74">
        <f>SUM(H134:H136)</f>
        <v>0</v>
      </c>
      <c r="I137" s="1"/>
    </row>
    <row r="138" spans="2:9" x14ac:dyDescent="0.15">
      <c r="C138" s="54"/>
      <c r="D138" s="5"/>
      <c r="E138" s="56"/>
      <c r="F138" s="94"/>
      <c r="G138" s="5"/>
      <c r="H138" s="56"/>
      <c r="I138" s="1"/>
    </row>
    <row r="139" spans="2:9" ht="12" x14ac:dyDescent="0.15">
      <c r="B139" s="75" t="s">
        <v>18</v>
      </c>
      <c r="C139" s="11" t="s">
        <v>0</v>
      </c>
      <c r="D139" s="11"/>
      <c r="E139" s="60" t="s">
        <v>8</v>
      </c>
      <c r="F139" s="60" t="s">
        <v>14</v>
      </c>
      <c r="G139" s="60" t="s">
        <v>9</v>
      </c>
      <c r="H139" s="60" t="s">
        <v>21</v>
      </c>
      <c r="I139" s="1"/>
    </row>
    <row r="140" spans="2:9" x14ac:dyDescent="0.15">
      <c r="C140" s="40" t="s">
        <v>124</v>
      </c>
      <c r="D140" s="24"/>
      <c r="E140" s="77"/>
      <c r="F140" s="64"/>
      <c r="G140" s="64"/>
      <c r="H140" s="65">
        <f>G140*F140*E140</f>
        <v>0</v>
      </c>
      <c r="I140" s="1"/>
    </row>
    <row r="141" spans="2:9" x14ac:dyDescent="0.15">
      <c r="C141" s="40" t="s">
        <v>122</v>
      </c>
      <c r="D141" s="24"/>
      <c r="E141" s="77"/>
      <c r="F141" s="64"/>
      <c r="G141" s="64"/>
      <c r="H141" s="65">
        <f>G141*F141*E141</f>
        <v>0</v>
      </c>
      <c r="I141" s="1"/>
    </row>
    <row r="142" spans="2:9" x14ac:dyDescent="0.15">
      <c r="C142" s="40" t="s">
        <v>123</v>
      </c>
      <c r="D142" s="24"/>
      <c r="E142" s="77"/>
      <c r="F142" s="64"/>
      <c r="G142" s="64"/>
      <c r="H142" s="65">
        <f>G142*F142*E142</f>
        <v>0</v>
      </c>
      <c r="I142" s="1"/>
    </row>
    <row r="143" spans="2:9" x14ac:dyDescent="0.15">
      <c r="C143" s="40" t="s">
        <v>159</v>
      </c>
      <c r="D143" s="24"/>
      <c r="E143" s="77"/>
      <c r="F143" s="64"/>
      <c r="G143" s="64"/>
      <c r="H143" s="65">
        <f>G143*F143*E143</f>
        <v>0</v>
      </c>
      <c r="I143" s="1"/>
    </row>
    <row r="144" spans="2:9" x14ac:dyDescent="0.15">
      <c r="C144" s="78" t="s">
        <v>155</v>
      </c>
      <c r="D144" s="79"/>
      <c r="E144" s="80"/>
      <c r="F144" s="70"/>
      <c r="G144" s="70"/>
      <c r="H144" s="71">
        <f>G144*F144*E144</f>
        <v>0</v>
      </c>
      <c r="I144" s="1"/>
    </row>
    <row r="145" spans="2:9" x14ac:dyDescent="0.15">
      <c r="C145" s="28" t="s">
        <v>19</v>
      </c>
      <c r="D145" s="72"/>
      <c r="E145" s="72"/>
      <c r="F145" s="72"/>
      <c r="G145" s="72"/>
      <c r="H145" s="74">
        <f>SUM(H140:H144)</f>
        <v>0</v>
      </c>
      <c r="I145" s="1"/>
    </row>
    <row r="146" spans="2:9" x14ac:dyDescent="0.15">
      <c r="C146" s="5"/>
      <c r="D146" s="5"/>
      <c r="E146" s="5"/>
      <c r="F146" s="5"/>
      <c r="G146" s="5"/>
      <c r="H146" s="56"/>
      <c r="I146" s="1"/>
    </row>
    <row r="147" spans="2:9" ht="28" customHeight="1" x14ac:dyDescent="0.15">
      <c r="B147" s="84" t="str">
        <f>B124</f>
        <v>3. SDE SOLAR VILLAGE OPERATIONS</v>
      </c>
      <c r="C147" s="95" t="s">
        <v>94</v>
      </c>
      <c r="D147" s="5"/>
      <c r="E147" s="5"/>
      <c r="F147" s="5"/>
      <c r="G147" s="5"/>
      <c r="H147" s="56"/>
      <c r="I147" s="1"/>
    </row>
    <row r="148" spans="2:9" ht="12" x14ac:dyDescent="0.15">
      <c r="B148" s="75" t="s">
        <v>74</v>
      </c>
      <c r="C148" s="11" t="s">
        <v>0</v>
      </c>
      <c r="D148" s="11"/>
      <c r="E148" s="60" t="s">
        <v>8</v>
      </c>
      <c r="F148" s="60" t="s">
        <v>190</v>
      </c>
      <c r="G148" s="60" t="s">
        <v>9</v>
      </c>
      <c r="H148" s="60" t="s">
        <v>21</v>
      </c>
      <c r="I148" s="1"/>
    </row>
    <row r="149" spans="2:9" x14ac:dyDescent="0.15">
      <c r="C149" s="40" t="s">
        <v>80</v>
      </c>
      <c r="D149" s="24"/>
      <c r="E149" s="77"/>
      <c r="F149" s="124"/>
      <c r="G149" s="62"/>
      <c r="H149" s="65">
        <f t="shared" ref="H149:H158" si="1">G149*F149*E149</f>
        <v>0</v>
      </c>
      <c r="I149" s="1"/>
    </row>
    <row r="150" spans="2:9" x14ac:dyDescent="0.15">
      <c r="C150" s="40" t="s">
        <v>81</v>
      </c>
      <c r="D150" s="24"/>
      <c r="E150" s="77"/>
      <c r="F150" s="124"/>
      <c r="G150" s="62"/>
      <c r="H150" s="65">
        <f t="shared" si="1"/>
        <v>0</v>
      </c>
      <c r="I150" s="1"/>
    </row>
    <row r="151" spans="2:9" x14ac:dyDescent="0.15">
      <c r="C151" s="40" t="s">
        <v>82</v>
      </c>
      <c r="D151" s="87"/>
      <c r="E151" s="62"/>
      <c r="F151" s="124"/>
      <c r="G151" s="62"/>
      <c r="H151" s="65">
        <f t="shared" si="1"/>
        <v>0</v>
      </c>
      <c r="I151" s="1"/>
    </row>
    <row r="152" spans="2:9" x14ac:dyDescent="0.15">
      <c r="C152" s="40" t="s">
        <v>84</v>
      </c>
      <c r="D152" s="87"/>
      <c r="E152" s="62"/>
      <c r="F152" s="124"/>
      <c r="G152" s="62"/>
      <c r="H152" s="65">
        <f t="shared" si="1"/>
        <v>0</v>
      </c>
      <c r="I152" s="1"/>
    </row>
    <row r="153" spans="2:9" x14ac:dyDescent="0.15">
      <c r="C153" s="36" t="s">
        <v>85</v>
      </c>
      <c r="D153" s="87"/>
      <c r="E153" s="62"/>
      <c r="F153" s="124"/>
      <c r="G153" s="62"/>
      <c r="H153" s="65">
        <f t="shared" si="1"/>
        <v>0</v>
      </c>
      <c r="I153" s="1"/>
    </row>
    <row r="154" spans="2:9" x14ac:dyDescent="0.15">
      <c r="C154" s="40" t="s">
        <v>86</v>
      </c>
      <c r="D154" s="24"/>
      <c r="E154" s="77"/>
      <c r="F154" s="124"/>
      <c r="G154" s="62"/>
      <c r="H154" s="65">
        <f t="shared" si="1"/>
        <v>0</v>
      </c>
      <c r="I154" s="1"/>
    </row>
    <row r="155" spans="2:9" x14ac:dyDescent="0.15">
      <c r="C155" s="40" t="s">
        <v>87</v>
      </c>
      <c r="D155" s="24"/>
      <c r="E155" s="77"/>
      <c r="F155" s="124"/>
      <c r="G155" s="62"/>
      <c r="H155" s="65">
        <f t="shared" si="1"/>
        <v>0</v>
      </c>
      <c r="I155" s="1"/>
    </row>
    <row r="156" spans="2:9" x14ac:dyDescent="0.15">
      <c r="C156" s="40" t="s">
        <v>88</v>
      </c>
      <c r="D156" s="24"/>
      <c r="E156" s="77"/>
      <c r="F156" s="124"/>
      <c r="G156" s="62"/>
      <c r="H156" s="65">
        <f t="shared" si="1"/>
        <v>0</v>
      </c>
      <c r="I156" s="1"/>
    </row>
    <row r="157" spans="2:9" x14ac:dyDescent="0.15">
      <c r="C157" s="40" t="s">
        <v>89</v>
      </c>
      <c r="D157" s="24"/>
      <c r="E157" s="77"/>
      <c r="F157" s="124"/>
      <c r="G157" s="62"/>
      <c r="H157" s="65">
        <f t="shared" si="1"/>
        <v>0</v>
      </c>
      <c r="I157" s="1"/>
    </row>
    <row r="158" spans="2:9" x14ac:dyDescent="0.15">
      <c r="C158" s="78" t="s">
        <v>115</v>
      </c>
      <c r="D158" s="79"/>
      <c r="E158" s="80"/>
      <c r="F158" s="126"/>
      <c r="G158" s="68"/>
      <c r="H158" s="71">
        <f t="shared" si="1"/>
        <v>0</v>
      </c>
      <c r="I158" s="1"/>
    </row>
    <row r="159" spans="2:9" x14ac:dyDescent="0.15">
      <c r="C159" s="28" t="s">
        <v>101</v>
      </c>
      <c r="D159" s="72"/>
      <c r="E159" s="72"/>
      <c r="F159" s="72"/>
      <c r="G159" s="72"/>
      <c r="H159" s="74">
        <f>SUM(H149:H158)</f>
        <v>0</v>
      </c>
      <c r="I159" s="1"/>
    </row>
    <row r="160" spans="2:9" x14ac:dyDescent="0.15">
      <c r="C160" s="54"/>
      <c r="I160" s="1"/>
    </row>
    <row r="161" spans="2:9" x14ac:dyDescent="0.15">
      <c r="C161" s="89" t="str">
        <f>"Total "&amp;C11</f>
        <v>Total SDE SOLAR VILLAGE OPERATIONS</v>
      </c>
      <c r="D161" s="24"/>
      <c r="E161" s="24"/>
      <c r="F161" s="24"/>
      <c r="G161" s="24"/>
      <c r="H161" s="65">
        <f>H159+H145+H137+H131</f>
        <v>0</v>
      </c>
      <c r="I161" s="1"/>
    </row>
    <row r="162" spans="2:9" x14ac:dyDescent="0.15">
      <c r="C162" s="90" t="s">
        <v>20</v>
      </c>
      <c r="D162" s="52"/>
      <c r="E162" s="51"/>
      <c r="F162" s="52"/>
      <c r="G162" s="52"/>
      <c r="H162" s="91">
        <f>H161*0.04</f>
        <v>0</v>
      </c>
      <c r="I162" s="1"/>
    </row>
    <row r="163" spans="2:9" x14ac:dyDescent="0.15">
      <c r="C163" s="78" t="s">
        <v>39</v>
      </c>
      <c r="D163" s="79"/>
      <c r="E163" s="88"/>
      <c r="F163" s="79"/>
      <c r="G163" s="79"/>
      <c r="H163" s="71">
        <f>SUM(H161:H162)</f>
        <v>0</v>
      </c>
      <c r="I163" s="1"/>
    </row>
    <row r="164" spans="2:9" x14ac:dyDescent="0.15">
      <c r="C164" s="28" t="str">
        <f>C161&amp;" Rounded (nearest 10K)"</f>
        <v>Total SDE SOLAR VILLAGE OPERATIONS Rounded (nearest 10K)</v>
      </c>
      <c r="D164" s="72"/>
      <c r="E164" s="72"/>
      <c r="F164" s="72"/>
      <c r="G164" s="72"/>
      <c r="H164" s="74">
        <f>ROUND(H163/10000,0)*10000</f>
        <v>0</v>
      </c>
      <c r="I164" s="1"/>
    </row>
    <row r="165" spans="2:9" x14ac:dyDescent="0.15">
      <c r="C165" s="10"/>
      <c r="D165" s="10"/>
      <c r="E165" s="10"/>
      <c r="F165" s="10"/>
      <c r="G165" s="10"/>
      <c r="H165" s="82"/>
      <c r="I165" s="1"/>
    </row>
    <row r="166" spans="2:9" ht="43" customHeight="1" x14ac:dyDescent="0.15">
      <c r="B166" s="57" t="s">
        <v>102</v>
      </c>
      <c r="C166" s="140" t="s">
        <v>110</v>
      </c>
      <c r="D166" s="141"/>
      <c r="E166" s="141"/>
      <c r="F166" s="141"/>
      <c r="G166" s="141"/>
      <c r="H166" s="82"/>
      <c r="I166" s="1"/>
    </row>
    <row r="167" spans="2:9" x14ac:dyDescent="0.15">
      <c r="B167" s="84"/>
      <c r="C167" s="54"/>
      <c r="D167" s="58"/>
      <c r="I167" s="1"/>
    </row>
    <row r="168" spans="2:9" ht="28" customHeight="1" x14ac:dyDescent="0.15">
      <c r="B168" s="84" t="s">
        <v>146</v>
      </c>
      <c r="C168" s="54"/>
      <c r="D168" s="58"/>
      <c r="I168" s="1"/>
    </row>
    <row r="169" spans="2:9" ht="12" x14ac:dyDescent="0.15">
      <c r="B169" s="75" t="s">
        <v>96</v>
      </c>
      <c r="C169" s="93" t="s">
        <v>0</v>
      </c>
      <c r="D169" s="60" t="s">
        <v>8</v>
      </c>
      <c r="E169" s="60" t="s">
        <v>103</v>
      </c>
      <c r="F169" s="60" t="s">
        <v>22</v>
      </c>
      <c r="G169" s="60" t="s">
        <v>16</v>
      </c>
      <c r="H169" s="60" t="s">
        <v>21</v>
      </c>
      <c r="I169" s="1"/>
    </row>
    <row r="170" spans="2:9" x14ac:dyDescent="0.15">
      <c r="C170" s="36" t="s">
        <v>41</v>
      </c>
      <c r="D170" s="61">
        <f>H29</f>
        <v>0</v>
      </c>
      <c r="E170" s="128">
        <v>28</v>
      </c>
      <c r="F170" s="131">
        <v>0.75</v>
      </c>
      <c r="G170" s="64"/>
      <c r="H170" s="65">
        <f>F170*E170*G170*D170</f>
        <v>0</v>
      </c>
      <c r="I170" s="1"/>
    </row>
    <row r="171" spans="2:9" x14ac:dyDescent="0.15">
      <c r="C171" s="40" t="s">
        <v>174</v>
      </c>
      <c r="D171" s="61">
        <f>H30</f>
        <v>0</v>
      </c>
      <c r="E171" s="128">
        <v>28</v>
      </c>
      <c r="F171" s="131">
        <v>0.75</v>
      </c>
      <c r="G171" s="64"/>
      <c r="H171" s="65">
        <f>F171*E171*G171*D171</f>
        <v>0</v>
      </c>
      <c r="I171" s="1"/>
    </row>
    <row r="172" spans="2:9" x14ac:dyDescent="0.15">
      <c r="C172" s="36" t="s">
        <v>175</v>
      </c>
      <c r="D172" s="61">
        <f>H31</f>
        <v>0</v>
      </c>
      <c r="E172" s="128">
        <v>18</v>
      </c>
      <c r="F172" s="131">
        <v>0.5</v>
      </c>
      <c r="G172" s="64"/>
      <c r="H172" s="65">
        <f>F172*E172*G172*D172</f>
        <v>0</v>
      </c>
      <c r="I172" s="1"/>
    </row>
    <row r="173" spans="2:9" x14ac:dyDescent="0.15">
      <c r="C173" s="40" t="s">
        <v>42</v>
      </c>
      <c r="D173" s="61">
        <f>H32</f>
        <v>0</v>
      </c>
      <c r="E173" s="128">
        <v>12</v>
      </c>
      <c r="F173" s="131">
        <v>1</v>
      </c>
      <c r="G173" s="64"/>
      <c r="H173" s="65">
        <f>F173*E173*G173*D173</f>
        <v>0</v>
      </c>
      <c r="I173" s="1"/>
    </row>
    <row r="174" spans="2:9" x14ac:dyDescent="0.15">
      <c r="C174" s="66" t="s">
        <v>32</v>
      </c>
      <c r="D174" s="67">
        <f>H33</f>
        <v>0</v>
      </c>
      <c r="E174" s="129">
        <v>12</v>
      </c>
      <c r="F174" s="132">
        <v>1</v>
      </c>
      <c r="G174" s="70"/>
      <c r="H174" s="71">
        <f>F174*E174*G174*D174</f>
        <v>0</v>
      </c>
      <c r="I174" s="1"/>
    </row>
    <row r="175" spans="2:9" x14ac:dyDescent="0.15">
      <c r="C175" s="28" t="s">
        <v>13</v>
      </c>
      <c r="D175" s="72"/>
      <c r="E175" s="72"/>
      <c r="F175" s="72"/>
      <c r="G175" s="73">
        <f>SUM(G170:G174)</f>
        <v>0</v>
      </c>
      <c r="H175" s="74">
        <f>SUM(H170:H174)</f>
        <v>0</v>
      </c>
      <c r="I175" s="1"/>
    </row>
    <row r="176" spans="2:9" x14ac:dyDescent="0.15">
      <c r="C176" s="54"/>
      <c r="F176" s="58"/>
      <c r="I176" s="1"/>
    </row>
    <row r="177" spans="2:9" ht="12" x14ac:dyDescent="0.15">
      <c r="B177" s="75" t="s">
        <v>10</v>
      </c>
      <c r="C177" s="76" t="s">
        <v>15</v>
      </c>
      <c r="D177" s="11"/>
      <c r="E177" s="60" t="s">
        <v>8</v>
      </c>
      <c r="F177" s="60" t="s">
        <v>14</v>
      </c>
      <c r="G177" s="60" t="s">
        <v>16</v>
      </c>
      <c r="H177" s="60" t="s">
        <v>21</v>
      </c>
      <c r="I177" s="1"/>
    </row>
    <row r="178" spans="2:9" x14ac:dyDescent="0.15">
      <c r="C178" s="40" t="s">
        <v>156</v>
      </c>
      <c r="D178" s="24"/>
      <c r="E178" s="77">
        <f>H41</f>
        <v>0</v>
      </c>
      <c r="F178" s="64">
        <v>5</v>
      </c>
      <c r="G178" s="64">
        <v>2</v>
      </c>
      <c r="H178" s="65">
        <f>G178*F178*E178</f>
        <v>0</v>
      </c>
      <c r="I178" s="1"/>
    </row>
    <row r="179" spans="2:9" x14ac:dyDescent="0.15">
      <c r="C179" s="40" t="s">
        <v>157</v>
      </c>
      <c r="D179" s="24"/>
      <c r="E179" s="77">
        <f>H38</f>
        <v>0</v>
      </c>
      <c r="F179" s="64">
        <v>8</v>
      </c>
      <c r="G179" s="64">
        <v>2</v>
      </c>
      <c r="H179" s="65">
        <f>G179*F179*E179</f>
        <v>0</v>
      </c>
      <c r="I179" s="1"/>
    </row>
    <row r="180" spans="2:9" x14ac:dyDescent="0.15">
      <c r="C180" s="78" t="s">
        <v>158</v>
      </c>
      <c r="D180" s="79"/>
      <c r="E180" s="80">
        <f>H37</f>
        <v>0</v>
      </c>
      <c r="F180" s="70">
        <v>12</v>
      </c>
      <c r="G180" s="70">
        <v>2</v>
      </c>
      <c r="H180" s="71">
        <f>G180*F180*E180</f>
        <v>0</v>
      </c>
      <c r="I180" s="1"/>
    </row>
    <row r="181" spans="2:9" x14ac:dyDescent="0.15">
      <c r="C181" s="28" t="s">
        <v>17</v>
      </c>
      <c r="D181" s="72"/>
      <c r="E181" s="72"/>
      <c r="F181" s="72"/>
      <c r="G181" s="72"/>
      <c r="H181" s="74">
        <f>SUM(H178:H180)</f>
        <v>0</v>
      </c>
      <c r="I181" s="1"/>
    </row>
    <row r="182" spans="2:9" x14ac:dyDescent="0.15">
      <c r="C182" s="54"/>
      <c r="F182" s="58"/>
      <c r="I182" s="1"/>
    </row>
    <row r="183" spans="2:9" ht="12" x14ac:dyDescent="0.15">
      <c r="B183" s="75" t="s">
        <v>18</v>
      </c>
      <c r="C183" s="11" t="s">
        <v>0</v>
      </c>
      <c r="D183" s="11"/>
      <c r="E183" s="60" t="s">
        <v>8</v>
      </c>
      <c r="F183" s="60" t="s">
        <v>14</v>
      </c>
      <c r="G183" s="60" t="s">
        <v>9</v>
      </c>
      <c r="H183" s="60" t="s">
        <v>21</v>
      </c>
      <c r="I183" s="1"/>
    </row>
    <row r="184" spans="2:9" x14ac:dyDescent="0.15">
      <c r="C184" s="40" t="s">
        <v>124</v>
      </c>
      <c r="D184" s="24"/>
      <c r="E184" s="77"/>
      <c r="F184" s="64"/>
      <c r="G184" s="64"/>
      <c r="H184" s="65">
        <f>G184*F184*E184</f>
        <v>0</v>
      </c>
      <c r="I184" s="1"/>
    </row>
    <row r="185" spans="2:9" x14ac:dyDescent="0.15">
      <c r="C185" s="40" t="s">
        <v>122</v>
      </c>
      <c r="D185" s="24"/>
      <c r="E185" s="77"/>
      <c r="F185" s="64"/>
      <c r="G185" s="64"/>
      <c r="H185" s="65">
        <f>G185*F185*E185</f>
        <v>0</v>
      </c>
      <c r="I185" s="1"/>
    </row>
    <row r="186" spans="2:9" x14ac:dyDescent="0.15">
      <c r="C186" s="40" t="s">
        <v>123</v>
      </c>
      <c r="D186" s="24"/>
      <c r="E186" s="77"/>
      <c r="F186" s="64"/>
      <c r="G186" s="64"/>
      <c r="H186" s="65">
        <f>G186*F186*E186</f>
        <v>0</v>
      </c>
      <c r="I186" s="1"/>
    </row>
    <row r="187" spans="2:9" x14ac:dyDescent="0.15">
      <c r="C187" s="40" t="s">
        <v>159</v>
      </c>
      <c r="D187" s="24"/>
      <c r="E187" s="77"/>
      <c r="F187" s="64"/>
      <c r="G187" s="64"/>
      <c r="H187" s="65">
        <f>G187*F187*E187</f>
        <v>0</v>
      </c>
      <c r="I187" s="1"/>
    </row>
    <row r="188" spans="2:9" x14ac:dyDescent="0.15">
      <c r="C188" s="78" t="s">
        <v>155</v>
      </c>
      <c r="D188" s="79"/>
      <c r="E188" s="80"/>
      <c r="F188" s="70"/>
      <c r="G188" s="70"/>
      <c r="H188" s="71">
        <f>G188*F188*E188</f>
        <v>0</v>
      </c>
      <c r="I188" s="1"/>
    </row>
    <row r="189" spans="2:9" x14ac:dyDescent="0.15">
      <c r="C189" s="28" t="s">
        <v>19</v>
      </c>
      <c r="D189" s="72"/>
      <c r="E189" s="72"/>
      <c r="F189" s="72"/>
      <c r="G189" s="72"/>
      <c r="H189" s="74">
        <f>SUM(H184:H187)</f>
        <v>0</v>
      </c>
      <c r="I189" s="1"/>
    </row>
    <row r="190" spans="2:9" x14ac:dyDescent="0.15">
      <c r="H190" s="85"/>
      <c r="I190" s="1"/>
    </row>
    <row r="191" spans="2:9" x14ac:dyDescent="0.15">
      <c r="B191" s="1"/>
      <c r="C191" s="1"/>
      <c r="D191" s="1"/>
      <c r="E191" s="1"/>
      <c r="F191" s="1"/>
      <c r="G191" s="1"/>
      <c r="H191" s="1"/>
      <c r="I191" s="1"/>
    </row>
    <row r="192" spans="2:9" x14ac:dyDescent="0.15">
      <c r="B192" s="1"/>
      <c r="C192" s="1"/>
      <c r="D192" s="1"/>
      <c r="E192" s="1"/>
      <c r="F192" s="1"/>
      <c r="G192" s="1"/>
      <c r="H192" s="1"/>
      <c r="I192" s="1"/>
    </row>
    <row r="193" spans="2:9" x14ac:dyDescent="0.15">
      <c r="B193" s="75"/>
      <c r="C193" s="5"/>
      <c r="D193" s="5"/>
      <c r="E193" s="56"/>
      <c r="F193" s="94"/>
      <c r="G193" s="5"/>
      <c r="H193" s="56"/>
      <c r="I193" s="1"/>
    </row>
    <row r="194" spans="2:9" ht="43" customHeight="1" x14ac:dyDescent="0.15">
      <c r="B194" s="57" t="s">
        <v>102</v>
      </c>
      <c r="C194" s="140" t="s">
        <v>110</v>
      </c>
      <c r="D194" s="141"/>
      <c r="E194" s="141"/>
      <c r="F194" s="141"/>
      <c r="G194" s="141"/>
      <c r="H194" s="56"/>
      <c r="I194" s="1"/>
    </row>
    <row r="195" spans="2:9" x14ac:dyDescent="0.15">
      <c r="H195" s="85"/>
      <c r="I195" s="1"/>
    </row>
    <row r="196" spans="2:9" ht="28" customHeight="1" x14ac:dyDescent="0.15">
      <c r="B196" s="84" t="str">
        <f>B168</f>
        <v>4. SDE COMMUNICATIONS</v>
      </c>
      <c r="C196" s="86" t="s">
        <v>94</v>
      </c>
      <c r="H196" s="85"/>
      <c r="I196" s="1"/>
    </row>
    <row r="197" spans="2:9" ht="12" x14ac:dyDescent="0.15">
      <c r="B197" s="75" t="s">
        <v>71</v>
      </c>
      <c r="C197" s="11" t="s">
        <v>0</v>
      </c>
      <c r="D197" s="11"/>
      <c r="E197" s="60" t="s">
        <v>8</v>
      </c>
      <c r="F197" s="60" t="s">
        <v>14</v>
      </c>
      <c r="G197" s="60" t="s">
        <v>9</v>
      </c>
      <c r="H197" s="60" t="s">
        <v>21</v>
      </c>
      <c r="I197" s="1"/>
    </row>
    <row r="198" spans="2:9" x14ac:dyDescent="0.15">
      <c r="C198" s="40" t="s">
        <v>57</v>
      </c>
      <c r="D198" s="24"/>
      <c r="E198" s="77"/>
      <c r="F198" s="64"/>
      <c r="G198" s="64"/>
      <c r="H198" s="65">
        <f t="shared" ref="H198:H210" si="2">G198*F198*E198</f>
        <v>0</v>
      </c>
      <c r="I198" s="1"/>
    </row>
    <row r="199" spans="2:9" x14ac:dyDescent="0.15">
      <c r="C199" s="40" t="s">
        <v>50</v>
      </c>
      <c r="D199" s="24"/>
      <c r="E199" s="77"/>
      <c r="F199" s="64"/>
      <c r="G199" s="64"/>
      <c r="H199" s="65">
        <f t="shared" si="2"/>
        <v>0</v>
      </c>
      <c r="I199" s="1"/>
    </row>
    <row r="200" spans="2:9" x14ac:dyDescent="0.15">
      <c r="C200" s="40" t="s">
        <v>51</v>
      </c>
      <c r="D200" s="24"/>
      <c r="E200" s="77"/>
      <c r="F200" s="64"/>
      <c r="G200" s="64"/>
      <c r="H200" s="65">
        <f t="shared" si="2"/>
        <v>0</v>
      </c>
      <c r="I200" s="1"/>
    </row>
    <row r="201" spans="2:9" x14ac:dyDescent="0.15">
      <c r="C201" s="40" t="s">
        <v>52</v>
      </c>
      <c r="D201" s="24"/>
      <c r="E201" s="77"/>
      <c r="F201" s="64"/>
      <c r="G201" s="64"/>
      <c r="H201" s="65">
        <f t="shared" si="2"/>
        <v>0</v>
      </c>
      <c r="I201" s="1"/>
    </row>
    <row r="202" spans="2:9" x14ac:dyDescent="0.15">
      <c r="C202" s="40" t="s">
        <v>53</v>
      </c>
      <c r="D202" s="24"/>
      <c r="E202" s="77"/>
      <c r="F202" s="64"/>
      <c r="G202" s="64"/>
      <c r="H202" s="65">
        <f t="shared" si="2"/>
        <v>0</v>
      </c>
      <c r="I202" s="1"/>
    </row>
    <row r="203" spans="2:9" x14ac:dyDescent="0.15">
      <c r="C203" s="40" t="s">
        <v>59</v>
      </c>
      <c r="D203" s="24"/>
      <c r="E203" s="77"/>
      <c r="F203" s="64"/>
      <c r="G203" s="64"/>
      <c r="H203" s="65">
        <f t="shared" si="2"/>
        <v>0</v>
      </c>
      <c r="I203" s="1"/>
    </row>
    <row r="204" spans="2:9" x14ac:dyDescent="0.15">
      <c r="C204" s="40" t="s">
        <v>72</v>
      </c>
      <c r="D204" s="24"/>
      <c r="E204" s="77"/>
      <c r="F204" s="64"/>
      <c r="G204" s="64"/>
      <c r="H204" s="65">
        <f t="shared" si="2"/>
        <v>0</v>
      </c>
      <c r="I204" s="1"/>
    </row>
    <row r="205" spans="2:9" x14ac:dyDescent="0.15">
      <c r="C205" s="40" t="s">
        <v>73</v>
      </c>
      <c r="D205" s="24"/>
      <c r="E205" s="77"/>
      <c r="F205" s="64"/>
      <c r="G205" s="64"/>
      <c r="H205" s="65">
        <f t="shared" si="2"/>
        <v>0</v>
      </c>
      <c r="I205" s="1"/>
    </row>
    <row r="206" spans="2:9" x14ac:dyDescent="0.15">
      <c r="C206" s="40" t="s">
        <v>68</v>
      </c>
      <c r="D206" s="24"/>
      <c r="E206" s="77"/>
      <c r="F206" s="64"/>
      <c r="G206" s="64"/>
      <c r="H206" s="65">
        <f t="shared" si="2"/>
        <v>0</v>
      </c>
      <c r="I206" s="1"/>
    </row>
    <row r="207" spans="2:9" x14ac:dyDescent="0.15">
      <c r="C207" s="40" t="s">
        <v>62</v>
      </c>
      <c r="D207" s="24"/>
      <c r="E207" s="77"/>
      <c r="F207" s="64"/>
      <c r="G207" s="64"/>
      <c r="H207" s="65">
        <f t="shared" si="2"/>
        <v>0</v>
      </c>
      <c r="I207" s="1"/>
    </row>
    <row r="208" spans="2:9" x14ac:dyDescent="0.15">
      <c r="C208" s="40" t="s">
        <v>76</v>
      </c>
      <c r="D208" s="24"/>
      <c r="E208" s="77"/>
      <c r="F208" s="64"/>
      <c r="G208" s="64"/>
      <c r="H208" s="65">
        <f t="shared" si="2"/>
        <v>0</v>
      </c>
      <c r="I208" s="1"/>
    </row>
    <row r="209" spans="2:9" x14ac:dyDescent="0.15">
      <c r="C209" s="40" t="s">
        <v>160</v>
      </c>
      <c r="D209" s="24"/>
      <c r="E209" s="77"/>
      <c r="F209" s="64"/>
      <c r="G209" s="64"/>
      <c r="H209" s="65">
        <f t="shared" si="2"/>
        <v>0</v>
      </c>
      <c r="I209" s="1"/>
    </row>
    <row r="210" spans="2:9" x14ac:dyDescent="0.15">
      <c r="C210" s="78" t="s">
        <v>90</v>
      </c>
      <c r="D210" s="79"/>
      <c r="E210" s="80"/>
      <c r="F210" s="70"/>
      <c r="G210" s="70"/>
      <c r="H210" s="71">
        <f t="shared" si="2"/>
        <v>0</v>
      </c>
      <c r="I210" s="1"/>
    </row>
    <row r="211" spans="2:9" x14ac:dyDescent="0.15">
      <c r="C211" s="28" t="s">
        <v>54</v>
      </c>
      <c r="D211" s="72"/>
      <c r="E211" s="72"/>
      <c r="F211" s="72"/>
      <c r="G211" s="72"/>
      <c r="H211" s="74">
        <f>SUM(H198:H210)</f>
        <v>0</v>
      </c>
      <c r="I211" s="1"/>
    </row>
    <row r="212" spans="2:9" x14ac:dyDescent="0.15">
      <c r="C212" s="54"/>
      <c r="D212" s="58"/>
      <c r="I212" s="1"/>
    </row>
    <row r="213" spans="2:9" ht="12" x14ac:dyDescent="0.15">
      <c r="B213" s="75" t="s">
        <v>56</v>
      </c>
      <c r="C213" s="11" t="s">
        <v>0</v>
      </c>
      <c r="D213" s="11"/>
      <c r="E213" s="60" t="s">
        <v>8</v>
      </c>
      <c r="F213" s="60" t="s">
        <v>14</v>
      </c>
      <c r="G213" s="60" t="s">
        <v>9</v>
      </c>
      <c r="H213" s="60" t="s">
        <v>21</v>
      </c>
      <c r="I213" s="1"/>
    </row>
    <row r="214" spans="2:9" x14ac:dyDescent="0.15">
      <c r="C214" s="40" t="s">
        <v>60</v>
      </c>
      <c r="D214" s="24"/>
      <c r="E214" s="77"/>
      <c r="F214" s="64"/>
      <c r="G214" s="64"/>
      <c r="H214" s="65">
        <f>G214*F214*E214</f>
        <v>0</v>
      </c>
      <c r="I214" s="1"/>
    </row>
    <row r="215" spans="2:9" x14ac:dyDescent="0.15">
      <c r="C215" s="40" t="s">
        <v>53</v>
      </c>
      <c r="D215" s="24"/>
      <c r="E215" s="77"/>
      <c r="F215" s="64"/>
      <c r="G215" s="64"/>
      <c r="H215" s="65">
        <f>G215*F215*E215</f>
        <v>0</v>
      </c>
      <c r="I215" s="1"/>
    </row>
    <row r="216" spans="2:9" x14ac:dyDescent="0.15">
      <c r="C216" s="40" t="s">
        <v>61</v>
      </c>
      <c r="D216" s="24"/>
      <c r="E216" s="77"/>
      <c r="F216" s="64"/>
      <c r="G216" s="64"/>
      <c r="H216" s="65">
        <f>G216*F216*E216</f>
        <v>0</v>
      </c>
      <c r="I216" s="1"/>
    </row>
    <row r="217" spans="2:9" x14ac:dyDescent="0.15">
      <c r="C217" s="78" t="s">
        <v>68</v>
      </c>
      <c r="D217" s="79"/>
      <c r="E217" s="80"/>
      <c r="F217" s="70"/>
      <c r="G217" s="70"/>
      <c r="H217" s="71">
        <f>G217*F217*E217</f>
        <v>0</v>
      </c>
      <c r="I217" s="1"/>
    </row>
    <row r="218" spans="2:9" x14ac:dyDescent="0.15">
      <c r="C218" s="28" t="s">
        <v>98</v>
      </c>
      <c r="D218" s="72"/>
      <c r="E218" s="72"/>
      <c r="F218" s="72"/>
      <c r="G218" s="72"/>
      <c r="H218" s="74">
        <f>SUM(H214:H217)</f>
        <v>0</v>
      </c>
      <c r="I218" s="1"/>
    </row>
    <row r="219" spans="2:9" x14ac:dyDescent="0.15">
      <c r="C219" s="54"/>
      <c r="D219" s="58"/>
      <c r="H219" s="85"/>
      <c r="I219" s="1"/>
    </row>
    <row r="220" spans="2:9" ht="12" x14ac:dyDescent="0.15">
      <c r="B220" s="75" t="s">
        <v>62</v>
      </c>
      <c r="C220" s="11" t="s">
        <v>0</v>
      </c>
      <c r="D220" s="11"/>
      <c r="E220" s="60" t="s">
        <v>8</v>
      </c>
      <c r="F220" s="60" t="s">
        <v>14</v>
      </c>
      <c r="G220" s="60" t="s">
        <v>9</v>
      </c>
      <c r="H220" s="60" t="s">
        <v>21</v>
      </c>
      <c r="I220" s="1"/>
    </row>
    <row r="221" spans="2:9" x14ac:dyDescent="0.15">
      <c r="C221" s="40" t="s">
        <v>63</v>
      </c>
      <c r="D221" s="24"/>
      <c r="E221" s="77"/>
      <c r="F221" s="64"/>
      <c r="G221" s="64"/>
      <c r="H221" s="65">
        <f>G221*F221*E221</f>
        <v>0</v>
      </c>
      <c r="I221" s="1"/>
    </row>
    <row r="222" spans="2:9" x14ac:dyDescent="0.15">
      <c r="C222" s="78" t="s">
        <v>64</v>
      </c>
      <c r="D222" s="79"/>
      <c r="E222" s="80"/>
      <c r="F222" s="70"/>
      <c r="G222" s="70"/>
      <c r="H222" s="71">
        <f>G222*F222*E222</f>
        <v>0</v>
      </c>
      <c r="I222" s="1"/>
    </row>
    <row r="223" spans="2:9" x14ac:dyDescent="0.15">
      <c r="C223" s="28" t="s">
        <v>100</v>
      </c>
      <c r="D223" s="72"/>
      <c r="E223" s="72"/>
      <c r="F223" s="72"/>
      <c r="G223" s="72"/>
      <c r="H223" s="74">
        <f>SUM(H221:H222)</f>
        <v>0</v>
      </c>
      <c r="I223" s="1"/>
    </row>
    <row r="224" spans="2:9" x14ac:dyDescent="0.15">
      <c r="C224" s="54"/>
      <c r="E224" s="85"/>
      <c r="H224" s="85"/>
      <c r="I224" s="1"/>
    </row>
    <row r="225" spans="2:9" x14ac:dyDescent="0.15">
      <c r="C225" s="89" t="str">
        <f>"Total "&amp; C12</f>
        <v>Total SDE COMMUNICATIONS</v>
      </c>
      <c r="D225" s="24"/>
      <c r="E225" s="87"/>
      <c r="F225" s="24"/>
      <c r="G225" s="24"/>
      <c r="H225" s="65">
        <f>H175+H181+H189+H211+H218+H223</f>
        <v>0</v>
      </c>
      <c r="I225" s="1"/>
    </row>
    <row r="226" spans="2:9" x14ac:dyDescent="0.15">
      <c r="C226" s="40" t="s">
        <v>20</v>
      </c>
      <c r="D226" s="24"/>
      <c r="E226" s="87"/>
      <c r="F226" s="24"/>
      <c r="G226" s="24"/>
      <c r="H226" s="65">
        <f>H225*0.04</f>
        <v>0</v>
      </c>
      <c r="I226" s="1"/>
    </row>
    <row r="227" spans="2:9" x14ac:dyDescent="0.15">
      <c r="C227" s="78" t="s">
        <v>39</v>
      </c>
      <c r="D227" s="79"/>
      <c r="E227" s="88"/>
      <c r="F227" s="79"/>
      <c r="G227" s="79"/>
      <c r="H227" s="71">
        <f>SUM(H225:H226)</f>
        <v>0</v>
      </c>
      <c r="I227" s="1"/>
    </row>
    <row r="228" spans="2:9" x14ac:dyDescent="0.15">
      <c r="C228" s="28" t="str">
        <f>C225&amp;" Rounded (nearest 10K)"</f>
        <v>Total SDE COMMUNICATIONS Rounded (nearest 10K)</v>
      </c>
      <c r="D228" s="72"/>
      <c r="E228" s="72"/>
      <c r="F228" s="72"/>
      <c r="G228" s="72"/>
      <c r="H228" s="74">
        <f>ROUND(H227/10000,0)*10000</f>
        <v>0</v>
      </c>
      <c r="I228" s="1"/>
    </row>
    <row r="229" spans="2:9" x14ac:dyDescent="0.15">
      <c r="B229" s="1"/>
      <c r="C229" s="1"/>
      <c r="D229" s="1"/>
      <c r="E229" s="1"/>
      <c r="F229" s="1"/>
      <c r="G229" s="1"/>
      <c r="H229" s="1"/>
      <c r="I229" s="1"/>
    </row>
    <row r="230" spans="2:9" ht="28" customHeight="1" x14ac:dyDescent="0.15">
      <c r="B230" s="84" t="s">
        <v>198</v>
      </c>
      <c r="C230" s="54"/>
      <c r="I230" s="1"/>
    </row>
    <row r="231" spans="2:9" ht="12" x14ac:dyDescent="0.15">
      <c r="B231" s="75" t="s">
        <v>7</v>
      </c>
      <c r="C231" s="93" t="s">
        <v>0</v>
      </c>
      <c r="D231" s="60" t="s">
        <v>8</v>
      </c>
      <c r="E231" s="60" t="s">
        <v>103</v>
      </c>
      <c r="F231" s="60" t="s">
        <v>22</v>
      </c>
      <c r="G231" s="60" t="s">
        <v>16</v>
      </c>
      <c r="H231" s="60" t="s">
        <v>21</v>
      </c>
      <c r="I231" s="1"/>
    </row>
    <row r="232" spans="2:9" x14ac:dyDescent="0.15">
      <c r="C232" s="40" t="s">
        <v>125</v>
      </c>
      <c r="D232" s="96">
        <f>$H$29</f>
        <v>0</v>
      </c>
      <c r="E232" s="133">
        <v>18</v>
      </c>
      <c r="F232" s="134">
        <v>0.25</v>
      </c>
      <c r="G232" s="64"/>
      <c r="H232" s="65">
        <f>F232*E232*G232*D232</f>
        <v>0</v>
      </c>
      <c r="I232" s="1"/>
    </row>
    <row r="233" spans="2:9" x14ac:dyDescent="0.15">
      <c r="C233" s="40" t="s">
        <v>178</v>
      </c>
      <c r="D233" s="96">
        <f>$H$30</f>
        <v>0</v>
      </c>
      <c r="E233" s="133">
        <v>12</v>
      </c>
      <c r="F233" s="134">
        <v>0.25</v>
      </c>
      <c r="G233" s="64"/>
      <c r="H233" s="65">
        <f>F233*E233*G233*D233</f>
        <v>0</v>
      </c>
      <c r="I233" s="1"/>
    </row>
    <row r="234" spans="2:9" x14ac:dyDescent="0.15">
      <c r="C234" s="40" t="s">
        <v>173</v>
      </c>
      <c r="D234" s="96">
        <f>$H$31</f>
        <v>0</v>
      </c>
      <c r="E234" s="133">
        <v>6</v>
      </c>
      <c r="F234" s="134">
        <v>0.5</v>
      </c>
      <c r="G234" s="64"/>
      <c r="H234" s="65">
        <f>F234*E234*G234*D234</f>
        <v>0</v>
      </c>
      <c r="I234" s="1"/>
    </row>
    <row r="235" spans="2:9" x14ac:dyDescent="0.15">
      <c r="C235" s="40" t="s">
        <v>12</v>
      </c>
      <c r="D235" s="96">
        <f>$H$32</f>
        <v>0</v>
      </c>
      <c r="E235" s="133">
        <v>4</v>
      </c>
      <c r="F235" s="134">
        <v>0.75</v>
      </c>
      <c r="G235" s="64"/>
      <c r="H235" s="65">
        <f>F235*E235*G235*D235</f>
        <v>0</v>
      </c>
      <c r="I235" s="1"/>
    </row>
    <row r="236" spans="2:9" x14ac:dyDescent="0.15">
      <c r="C236" s="78" t="s">
        <v>32</v>
      </c>
      <c r="D236" s="97">
        <f>$H$33</f>
        <v>0</v>
      </c>
      <c r="E236" s="135">
        <v>4</v>
      </c>
      <c r="F236" s="136">
        <v>1</v>
      </c>
      <c r="G236" s="70"/>
      <c r="H236" s="71">
        <f>F236*E236*G236*D236</f>
        <v>0</v>
      </c>
      <c r="I236" s="1"/>
    </row>
    <row r="237" spans="2:9" x14ac:dyDescent="0.15">
      <c r="C237" s="28" t="s">
        <v>13</v>
      </c>
      <c r="D237" s="72"/>
      <c r="E237" s="72"/>
      <c r="F237" s="72"/>
      <c r="G237" s="73">
        <f>SUM(G232:G236)</f>
        <v>0</v>
      </c>
      <c r="H237" s="74">
        <f>SUM(H232:H236)</f>
        <v>0</v>
      </c>
      <c r="I237" s="1"/>
    </row>
    <row r="238" spans="2:9" x14ac:dyDescent="0.15">
      <c r="C238" s="54"/>
      <c r="F238" s="58"/>
      <c r="I238" s="1"/>
    </row>
    <row r="239" spans="2:9" ht="12" x14ac:dyDescent="0.15">
      <c r="B239" s="75" t="s">
        <v>10</v>
      </c>
      <c r="C239" s="76" t="s">
        <v>15</v>
      </c>
      <c r="D239" s="11"/>
      <c r="E239" s="60" t="s">
        <v>8</v>
      </c>
      <c r="F239" s="60" t="s">
        <v>14</v>
      </c>
      <c r="G239" s="60" t="s">
        <v>16</v>
      </c>
      <c r="H239" s="60" t="s">
        <v>21</v>
      </c>
      <c r="I239" s="1"/>
    </row>
    <row r="240" spans="2:9" x14ac:dyDescent="0.15">
      <c r="C240" s="40" t="s">
        <v>156</v>
      </c>
      <c r="D240" s="24"/>
      <c r="E240" s="77"/>
      <c r="F240" s="64"/>
      <c r="G240" s="64"/>
      <c r="H240" s="65">
        <f>G240*F240*E240</f>
        <v>0</v>
      </c>
      <c r="I240" s="1"/>
    </row>
    <row r="241" spans="2:9" x14ac:dyDescent="0.15">
      <c r="C241" s="40" t="s">
        <v>157</v>
      </c>
      <c r="D241" s="24"/>
      <c r="E241" s="77"/>
      <c r="F241" s="64"/>
      <c r="G241" s="64"/>
      <c r="H241" s="65">
        <f>G241*F241*E241</f>
        <v>0</v>
      </c>
      <c r="I241" s="1"/>
    </row>
    <row r="242" spans="2:9" x14ac:dyDescent="0.15">
      <c r="C242" s="78" t="s">
        <v>158</v>
      </c>
      <c r="D242" s="79"/>
      <c r="E242" s="80"/>
      <c r="F242" s="70"/>
      <c r="G242" s="70"/>
      <c r="H242" s="71">
        <f>G242*F242*E242</f>
        <v>0</v>
      </c>
      <c r="I242" s="1"/>
    </row>
    <row r="243" spans="2:9" x14ac:dyDescent="0.15">
      <c r="C243" s="28" t="s">
        <v>17</v>
      </c>
      <c r="D243" s="72"/>
      <c r="E243" s="72"/>
      <c r="F243" s="72"/>
      <c r="G243" s="72"/>
      <c r="H243" s="74">
        <f>SUM(H240:H242)</f>
        <v>0</v>
      </c>
      <c r="I243" s="1"/>
    </row>
    <row r="244" spans="2:9" x14ac:dyDescent="0.15">
      <c r="C244" s="54"/>
      <c r="D244" s="5"/>
      <c r="E244" s="56"/>
      <c r="F244" s="94"/>
      <c r="G244" s="5"/>
      <c r="H244" s="56"/>
      <c r="I244" s="1"/>
    </row>
    <row r="245" spans="2:9" ht="12" x14ac:dyDescent="0.15">
      <c r="B245" s="75" t="s">
        <v>18</v>
      </c>
      <c r="C245" s="11" t="s">
        <v>0</v>
      </c>
      <c r="D245" s="11"/>
      <c r="E245" s="60"/>
      <c r="F245" s="60"/>
      <c r="G245" s="60"/>
      <c r="H245" s="60" t="s">
        <v>21</v>
      </c>
      <c r="I245" s="1"/>
    </row>
    <row r="246" spans="2:9" x14ac:dyDescent="0.15">
      <c r="C246" s="40" t="s">
        <v>124</v>
      </c>
      <c r="D246" s="24"/>
      <c r="E246" s="77"/>
      <c r="F246" s="64"/>
      <c r="G246" s="64"/>
      <c r="H246" s="65">
        <f>G246*F246*E246</f>
        <v>0</v>
      </c>
      <c r="I246" s="1"/>
    </row>
    <row r="247" spans="2:9" x14ac:dyDescent="0.15">
      <c r="C247" s="40" t="s">
        <v>122</v>
      </c>
      <c r="D247" s="24"/>
      <c r="E247" s="77"/>
      <c r="F247" s="64"/>
      <c r="G247" s="64"/>
      <c r="H247" s="65">
        <f>G247*F247*E247</f>
        <v>0</v>
      </c>
      <c r="I247" s="1"/>
    </row>
    <row r="248" spans="2:9" x14ac:dyDescent="0.15">
      <c r="C248" s="40" t="s">
        <v>123</v>
      </c>
      <c r="D248" s="24"/>
      <c r="E248" s="77"/>
      <c r="F248" s="64"/>
      <c r="G248" s="64"/>
      <c r="H248" s="65">
        <f>G248*F248*E248</f>
        <v>0</v>
      </c>
      <c r="I248" s="1"/>
    </row>
    <row r="249" spans="2:9" x14ac:dyDescent="0.15">
      <c r="C249" s="40" t="s">
        <v>159</v>
      </c>
      <c r="D249" s="24"/>
      <c r="E249" s="77"/>
      <c r="F249" s="64"/>
      <c r="G249" s="64"/>
      <c r="H249" s="65">
        <f>G249*F249*E249</f>
        <v>0</v>
      </c>
      <c r="I249" s="1"/>
    </row>
    <row r="250" spans="2:9" x14ac:dyDescent="0.15">
      <c r="C250" s="78" t="s">
        <v>155</v>
      </c>
      <c r="D250" s="79"/>
      <c r="E250" s="80"/>
      <c r="F250" s="70"/>
      <c r="G250" s="70"/>
      <c r="H250" s="71">
        <f>G250*F250*E250</f>
        <v>0</v>
      </c>
      <c r="I250" s="1"/>
    </row>
    <row r="251" spans="2:9" x14ac:dyDescent="0.15">
      <c r="C251" s="28" t="s">
        <v>19</v>
      </c>
      <c r="D251" s="72"/>
      <c r="E251" s="72"/>
      <c r="F251" s="72"/>
      <c r="G251" s="72"/>
      <c r="H251" s="74">
        <f>SUM(H246:H249)</f>
        <v>0</v>
      </c>
      <c r="I251" s="1"/>
    </row>
    <row r="252" spans="2:9" x14ac:dyDescent="0.15">
      <c r="C252" s="5"/>
      <c r="D252" s="5"/>
      <c r="E252" s="5"/>
      <c r="F252" s="5"/>
      <c r="G252" s="5"/>
      <c r="H252" s="56"/>
      <c r="I252" s="1"/>
    </row>
    <row r="253" spans="2:9" ht="12" x14ac:dyDescent="0.15">
      <c r="B253" s="75" t="s">
        <v>93</v>
      </c>
      <c r="C253" s="11" t="s">
        <v>0</v>
      </c>
      <c r="D253" s="11"/>
      <c r="E253" s="60" t="s">
        <v>8</v>
      </c>
      <c r="F253" s="60" t="s">
        <v>14</v>
      </c>
      <c r="G253" s="60" t="s">
        <v>9</v>
      </c>
      <c r="H253" s="60" t="s">
        <v>21</v>
      </c>
      <c r="I253" s="1"/>
    </row>
    <row r="254" spans="2:9" x14ac:dyDescent="0.15">
      <c r="C254" s="40" t="s">
        <v>75</v>
      </c>
      <c r="D254" s="24"/>
      <c r="E254" s="77"/>
      <c r="F254" s="64"/>
      <c r="G254" s="64"/>
      <c r="H254" s="65">
        <f>G254*F254*E254</f>
        <v>0</v>
      </c>
      <c r="I254" s="1"/>
    </row>
    <row r="255" spans="2:9" x14ac:dyDescent="0.15">
      <c r="C255" s="40" t="s">
        <v>67</v>
      </c>
      <c r="D255" s="24"/>
      <c r="E255" s="77"/>
      <c r="F255" s="64"/>
      <c r="G255" s="64"/>
      <c r="H255" s="65">
        <f>G255*F255*E255</f>
        <v>0</v>
      </c>
      <c r="I255" s="1"/>
    </row>
    <row r="256" spans="2:9" x14ac:dyDescent="0.15">
      <c r="C256" s="78" t="s">
        <v>10</v>
      </c>
      <c r="D256" s="79"/>
      <c r="E256" s="80">
        <f>H40</f>
        <v>0</v>
      </c>
      <c r="F256" s="70">
        <v>2</v>
      </c>
      <c r="G256" s="70">
        <v>2</v>
      </c>
      <c r="H256" s="71">
        <f>G256*F256*E256</f>
        <v>0</v>
      </c>
      <c r="I256" s="1"/>
    </row>
    <row r="257" spans="2:9" x14ac:dyDescent="0.15">
      <c r="C257" s="28" t="s">
        <v>99</v>
      </c>
      <c r="D257" s="72"/>
      <c r="E257" s="72"/>
      <c r="F257" s="72"/>
      <c r="G257" s="72"/>
      <c r="H257" s="74">
        <f>SUM(H254:H256)</f>
        <v>0</v>
      </c>
      <c r="I257" s="1"/>
    </row>
    <row r="258" spans="2:9" x14ac:dyDescent="0.15">
      <c r="C258" s="5"/>
      <c r="D258" s="5"/>
      <c r="E258" s="5"/>
      <c r="F258" s="5"/>
      <c r="G258" s="5"/>
      <c r="H258" s="56"/>
      <c r="I258" s="1"/>
    </row>
    <row r="259" spans="2:9" ht="28" customHeight="1" x14ac:dyDescent="0.15">
      <c r="B259" s="84" t="str">
        <f>B230</f>
        <v>5. SDE SCIENTIFIC &amp; 
EDUCATION OUTREACH</v>
      </c>
      <c r="C259" s="95" t="s">
        <v>94</v>
      </c>
      <c r="D259" s="5"/>
      <c r="E259" s="5"/>
      <c r="F259" s="5"/>
      <c r="G259" s="5"/>
      <c r="H259" s="56"/>
      <c r="I259" s="1"/>
    </row>
    <row r="260" spans="2:9" ht="12" x14ac:dyDescent="0.15">
      <c r="B260" s="75" t="s">
        <v>126</v>
      </c>
      <c r="C260" s="11" t="s">
        <v>0</v>
      </c>
      <c r="D260" s="11"/>
      <c r="E260" s="60" t="s">
        <v>8</v>
      </c>
      <c r="F260" s="60" t="s">
        <v>14</v>
      </c>
      <c r="G260" s="60" t="s">
        <v>9</v>
      </c>
      <c r="H260" s="60" t="s">
        <v>21</v>
      </c>
      <c r="I260" s="1"/>
    </row>
    <row r="261" spans="2:9" x14ac:dyDescent="0.15">
      <c r="C261" s="40" t="s">
        <v>127</v>
      </c>
      <c r="D261" s="24"/>
      <c r="E261" s="77"/>
      <c r="F261" s="64"/>
      <c r="G261" s="64"/>
      <c r="H261" s="65">
        <f>G261*F261*E261</f>
        <v>0</v>
      </c>
      <c r="I261" s="1"/>
    </row>
    <row r="262" spans="2:9" x14ac:dyDescent="0.15">
      <c r="C262" s="40" t="s">
        <v>128</v>
      </c>
      <c r="D262" s="24"/>
      <c r="E262" s="77"/>
      <c r="F262" s="64"/>
      <c r="G262" s="64"/>
      <c r="H262" s="65">
        <f>G262*F262*E262</f>
        <v>0</v>
      </c>
      <c r="I262" s="1"/>
    </row>
    <row r="263" spans="2:9" x14ac:dyDescent="0.15">
      <c r="C263" s="78" t="s">
        <v>10</v>
      </c>
      <c r="D263" s="79"/>
      <c r="E263" s="80"/>
      <c r="F263" s="70"/>
      <c r="G263" s="70"/>
      <c r="H263" s="71">
        <f>G263*F263*E263</f>
        <v>0</v>
      </c>
      <c r="I263" s="1"/>
    </row>
    <row r="264" spans="2:9" x14ac:dyDescent="0.15">
      <c r="C264" s="28" t="s">
        <v>129</v>
      </c>
      <c r="D264" s="72"/>
      <c r="E264" s="72"/>
      <c r="F264" s="72"/>
      <c r="G264" s="72"/>
      <c r="H264" s="74">
        <f>SUM(H261:H263)</f>
        <v>0</v>
      </c>
      <c r="I264" s="1"/>
    </row>
    <row r="265" spans="2:9" x14ac:dyDescent="0.15">
      <c r="C265" s="5"/>
      <c r="D265" s="5"/>
      <c r="E265" s="5"/>
      <c r="F265" s="5"/>
      <c r="G265" s="5"/>
      <c r="H265" s="56"/>
      <c r="I265" s="1"/>
    </row>
    <row r="266" spans="2:9" x14ac:dyDescent="0.15">
      <c r="C266" s="89" t="str">
        <f>"Total "&amp;C13</f>
        <v>Total SDE SCIENTIFIC &amp; EDUCATION OUTREACH</v>
      </c>
      <c r="D266" s="24"/>
      <c r="E266" s="87"/>
      <c r="F266" s="24"/>
      <c r="G266" s="24"/>
      <c r="H266" s="65">
        <f>H237+H243+H251+H257+H264</f>
        <v>0</v>
      </c>
      <c r="I266" s="1"/>
    </row>
    <row r="267" spans="2:9" x14ac:dyDescent="0.15">
      <c r="C267" s="40" t="s">
        <v>20</v>
      </c>
      <c r="D267" s="24"/>
      <c r="E267" s="87"/>
      <c r="F267" s="24"/>
      <c r="G267" s="24"/>
      <c r="H267" s="65">
        <f>H266*0.04</f>
        <v>0</v>
      </c>
      <c r="I267" s="1"/>
    </row>
    <row r="268" spans="2:9" x14ac:dyDescent="0.15">
      <c r="C268" s="78" t="s">
        <v>39</v>
      </c>
      <c r="D268" s="79"/>
      <c r="E268" s="88"/>
      <c r="F268" s="79"/>
      <c r="G268" s="79"/>
      <c r="H268" s="71">
        <f>SUM(H266:H267)</f>
        <v>0</v>
      </c>
      <c r="I268" s="1"/>
    </row>
    <row r="269" spans="2:9" x14ac:dyDescent="0.15">
      <c r="C269" s="28" t="str">
        <f>C266&amp;" Rounded (nearest 10K)"</f>
        <v>Total SDE SCIENTIFIC &amp; EDUCATION OUTREACH Rounded (nearest 10K)</v>
      </c>
      <c r="D269" s="72"/>
      <c r="E269" s="72"/>
      <c r="F269" s="72"/>
      <c r="G269" s="72"/>
      <c r="H269" s="74">
        <f>ROUND(H268/10000,0)*10000</f>
        <v>0</v>
      </c>
      <c r="I269" s="1"/>
    </row>
    <row r="270" spans="2:9" x14ac:dyDescent="0.15">
      <c r="C270" s="10"/>
      <c r="D270" s="10"/>
      <c r="E270" s="10"/>
      <c r="F270" s="10"/>
      <c r="G270" s="10"/>
      <c r="H270" s="82"/>
      <c r="I270" s="1"/>
    </row>
    <row r="271" spans="2:9" ht="43" customHeight="1" x14ac:dyDescent="0.15">
      <c r="B271" s="57" t="s">
        <v>102</v>
      </c>
      <c r="C271" s="140" t="s">
        <v>110</v>
      </c>
      <c r="D271" s="141"/>
      <c r="E271" s="141"/>
      <c r="F271" s="141"/>
      <c r="G271" s="141"/>
      <c r="H271" s="82"/>
      <c r="I271" s="1"/>
    </row>
    <row r="272" spans="2:9" x14ac:dyDescent="0.15">
      <c r="I272" s="1"/>
    </row>
    <row r="273" spans="2:9" ht="28" customHeight="1" x14ac:dyDescent="0.15">
      <c r="B273" s="84" t="s">
        <v>147</v>
      </c>
      <c r="I273" s="1"/>
    </row>
    <row r="274" spans="2:9" ht="12" x14ac:dyDescent="0.15">
      <c r="B274" s="75" t="s">
        <v>58</v>
      </c>
      <c r="C274" s="11" t="s">
        <v>1</v>
      </c>
      <c r="D274" s="11"/>
      <c r="E274" s="60" t="s">
        <v>35</v>
      </c>
      <c r="F274" s="60"/>
      <c r="G274" s="60" t="s">
        <v>29</v>
      </c>
      <c r="H274" s="60" t="s">
        <v>2</v>
      </c>
      <c r="I274" s="1"/>
    </row>
    <row r="275" spans="2:9" ht="11" customHeight="1" x14ac:dyDescent="0.15">
      <c r="C275" s="40" t="s">
        <v>58</v>
      </c>
      <c r="D275" s="24"/>
      <c r="E275" s="77">
        <v>100000</v>
      </c>
      <c r="F275" s="24"/>
      <c r="G275" s="64">
        <v>20</v>
      </c>
      <c r="H275" s="98">
        <f>G275*E275</f>
        <v>2000000</v>
      </c>
      <c r="I275" s="1"/>
    </row>
    <row r="276" spans="2:9" ht="11" customHeight="1" x14ac:dyDescent="0.2">
      <c r="C276"/>
      <c r="D276"/>
      <c r="E276"/>
      <c r="F276"/>
      <c r="G276"/>
      <c r="H276"/>
      <c r="I276" s="1"/>
    </row>
    <row r="277" spans="2:9" ht="43" customHeight="1" x14ac:dyDescent="0.15">
      <c r="B277" s="57" t="s">
        <v>102</v>
      </c>
      <c r="C277" s="140" t="s">
        <v>110</v>
      </c>
      <c r="D277" s="141"/>
      <c r="E277" s="141"/>
      <c r="F277" s="141"/>
      <c r="G277" s="141"/>
      <c r="I277" s="1"/>
    </row>
    <row r="278" spans="2:9" x14ac:dyDescent="0.15">
      <c r="I278" s="1"/>
    </row>
    <row r="279" spans="2:9" ht="28" customHeight="1" x14ac:dyDescent="0.15">
      <c r="B279" s="84" t="s">
        <v>148</v>
      </c>
      <c r="I279" s="1"/>
    </row>
    <row r="280" spans="2:9" ht="12" x14ac:dyDescent="0.15">
      <c r="B280" s="75" t="s">
        <v>58</v>
      </c>
      <c r="C280" s="11" t="s">
        <v>130</v>
      </c>
      <c r="D280" s="11"/>
      <c r="E280" s="60"/>
      <c r="F280" s="60" t="s">
        <v>131</v>
      </c>
      <c r="G280" s="60" t="s">
        <v>132</v>
      </c>
      <c r="H280" s="60" t="s">
        <v>2</v>
      </c>
      <c r="I280" s="1"/>
    </row>
    <row r="281" spans="2:9" x14ac:dyDescent="0.15">
      <c r="B281" s="75"/>
      <c r="C281" s="40" t="s">
        <v>133</v>
      </c>
      <c r="D281" s="24"/>
      <c r="E281" s="87"/>
      <c r="F281" s="64"/>
      <c r="G281" s="64"/>
      <c r="H281" s="65">
        <f>F281+G281</f>
        <v>0</v>
      </c>
      <c r="I281" s="1"/>
    </row>
    <row r="282" spans="2:9" x14ac:dyDescent="0.15">
      <c r="B282" s="75"/>
      <c r="C282" s="40" t="s">
        <v>134</v>
      </c>
      <c r="D282" s="24"/>
      <c r="E282" s="87"/>
      <c r="F282" s="64"/>
      <c r="G282" s="64"/>
      <c r="H282" s="65">
        <f t="shared" ref="H282:H287" si="3">F282+G282</f>
        <v>0</v>
      </c>
      <c r="I282" s="1"/>
    </row>
    <row r="283" spans="2:9" x14ac:dyDescent="0.15">
      <c r="B283" s="75"/>
      <c r="C283" s="40" t="s">
        <v>135</v>
      </c>
      <c r="D283" s="24"/>
      <c r="E283" s="87"/>
      <c r="F283" s="64"/>
      <c r="G283" s="64"/>
      <c r="H283" s="65">
        <f t="shared" si="3"/>
        <v>0</v>
      </c>
      <c r="I283" s="1"/>
    </row>
    <row r="284" spans="2:9" x14ac:dyDescent="0.15">
      <c r="B284" s="75"/>
      <c r="C284" s="40" t="s">
        <v>136</v>
      </c>
      <c r="D284" s="24"/>
      <c r="E284" s="87"/>
      <c r="F284" s="64"/>
      <c r="G284" s="64"/>
      <c r="H284" s="65">
        <f t="shared" si="3"/>
        <v>0</v>
      </c>
      <c r="I284" s="1"/>
    </row>
    <row r="285" spans="2:9" x14ac:dyDescent="0.15">
      <c r="B285" s="75"/>
      <c r="C285" s="40" t="s">
        <v>137</v>
      </c>
      <c r="D285" s="24"/>
      <c r="E285" s="87"/>
      <c r="F285" s="64"/>
      <c r="G285" s="64"/>
      <c r="H285" s="65">
        <f t="shared" si="3"/>
        <v>0</v>
      </c>
      <c r="I285" s="1"/>
    </row>
    <row r="286" spans="2:9" x14ac:dyDescent="0.15">
      <c r="B286" s="75"/>
      <c r="C286" s="40" t="s">
        <v>138</v>
      </c>
      <c r="D286" s="24"/>
      <c r="E286" s="87"/>
      <c r="F286" s="64"/>
      <c r="G286" s="64"/>
      <c r="H286" s="65">
        <f t="shared" si="3"/>
        <v>0</v>
      </c>
      <c r="I286" s="1"/>
    </row>
    <row r="287" spans="2:9" x14ac:dyDescent="0.15">
      <c r="B287" s="75"/>
      <c r="C287" s="40" t="s">
        <v>139</v>
      </c>
      <c r="D287" s="24"/>
      <c r="E287" s="87"/>
      <c r="F287" s="64"/>
      <c r="G287" s="64"/>
      <c r="H287" s="65">
        <f t="shared" si="3"/>
        <v>0</v>
      </c>
      <c r="I287" s="1"/>
    </row>
    <row r="288" spans="2:9" x14ac:dyDescent="0.15">
      <c r="B288" s="75"/>
      <c r="C288" s="40" t="s">
        <v>140</v>
      </c>
      <c r="D288" s="24"/>
      <c r="E288" s="87"/>
      <c r="F288" s="64"/>
      <c r="G288" s="64"/>
      <c r="H288" s="65">
        <f>F288+G288</f>
        <v>0</v>
      </c>
      <c r="I288" s="1"/>
    </row>
    <row r="289" spans="1:9" x14ac:dyDescent="0.15">
      <c r="C289" s="78" t="s">
        <v>142</v>
      </c>
      <c r="D289" s="79"/>
      <c r="E289" s="88"/>
      <c r="F289" s="70"/>
      <c r="G289" s="70"/>
      <c r="H289" s="71">
        <f>F289+G289</f>
        <v>0</v>
      </c>
      <c r="I289" s="1"/>
    </row>
    <row r="290" spans="1:9" x14ac:dyDescent="0.15">
      <c r="C290" s="28" t="s">
        <v>141</v>
      </c>
      <c r="D290" s="72"/>
      <c r="E290" s="72"/>
      <c r="F290" s="72"/>
      <c r="G290" s="72"/>
      <c r="H290" s="74">
        <f>SUM(H281:H289)</f>
        <v>0</v>
      </c>
      <c r="I290" s="1"/>
    </row>
    <row r="291" spans="1:9" x14ac:dyDescent="0.15">
      <c r="I291" s="1"/>
    </row>
    <row r="292" spans="1:9" ht="43" customHeight="1" x14ac:dyDescent="0.15">
      <c r="B292" s="57" t="s">
        <v>102</v>
      </c>
      <c r="C292" s="140" t="s">
        <v>110</v>
      </c>
      <c r="D292" s="141"/>
      <c r="E292" s="141"/>
      <c r="F292" s="141"/>
      <c r="G292" s="141"/>
    </row>
    <row r="294" spans="1:9" x14ac:dyDescent="0.15">
      <c r="B294" s="1"/>
      <c r="C294" s="99"/>
    </row>
    <row r="295" spans="1:9" ht="12" x14ac:dyDescent="0.15">
      <c r="B295" s="6" t="s">
        <v>182</v>
      </c>
      <c r="C295" s="10"/>
      <c r="D295" s="10"/>
      <c r="E295" s="11"/>
      <c r="F295" s="12"/>
      <c r="G295" s="12"/>
      <c r="H295" s="12" t="s">
        <v>2</v>
      </c>
    </row>
    <row r="296" spans="1:9" ht="28" customHeight="1" x14ac:dyDescent="0.15">
      <c r="A296" s="100"/>
      <c r="B296" s="19" t="str">
        <f>B9&amp;C9</f>
        <v>1. SDE HOST CITY MANAGEMENT</v>
      </c>
      <c r="C296" s="101" t="s">
        <v>116</v>
      </c>
      <c r="D296" s="102"/>
      <c r="E296" s="24"/>
      <c r="F296" s="13"/>
      <c r="G296" s="13"/>
      <c r="H296" s="103">
        <f>H77</f>
        <v>570000</v>
      </c>
    </row>
    <row r="297" spans="1:9" ht="28" customHeight="1" x14ac:dyDescent="0.15">
      <c r="A297" s="100"/>
      <c r="B297" s="19" t="str">
        <f>B104</f>
        <v>2. SDE COMPETITION MANAGEMENT</v>
      </c>
      <c r="C297" s="101" t="s">
        <v>95</v>
      </c>
      <c r="D297" s="102"/>
      <c r="E297" s="102"/>
      <c r="F297" s="13"/>
      <c r="G297" s="13"/>
      <c r="H297" s="103">
        <f>H120</f>
        <v>0</v>
      </c>
    </row>
    <row r="298" spans="1:9" ht="28" customHeight="1" x14ac:dyDescent="0.15">
      <c r="A298" s="100"/>
      <c r="B298" s="19" t="str">
        <f t="shared" ref="B298:B301" si="4">B11&amp;C11</f>
        <v>3. SDE SOLAR VILLAGE OPERATIONS</v>
      </c>
      <c r="C298" s="101" t="s">
        <v>92</v>
      </c>
      <c r="D298" s="102"/>
      <c r="E298" s="24"/>
      <c r="F298" s="13"/>
      <c r="G298" s="13"/>
      <c r="H298" s="103">
        <f>H164</f>
        <v>0</v>
      </c>
    </row>
    <row r="299" spans="1:9" ht="28" customHeight="1" x14ac:dyDescent="0.15">
      <c r="A299" s="100"/>
      <c r="B299" s="19" t="str">
        <f t="shared" si="4"/>
        <v>4. SDE COMMUNICATIONS</v>
      </c>
      <c r="C299" s="101" t="s">
        <v>117</v>
      </c>
      <c r="D299" s="102"/>
      <c r="E299" s="102"/>
      <c r="F299" s="13"/>
      <c r="G299" s="13"/>
      <c r="H299" s="103">
        <f>H228</f>
        <v>0</v>
      </c>
    </row>
    <row r="300" spans="1:9" ht="28" customHeight="1" x14ac:dyDescent="0.15">
      <c r="A300" s="100"/>
      <c r="B300" s="19" t="str">
        <f>B259</f>
        <v>5. SDE SCIENTIFIC &amp; 
EDUCATION OUTREACH</v>
      </c>
      <c r="C300" s="101" t="s">
        <v>154</v>
      </c>
      <c r="D300" s="102"/>
      <c r="E300" s="102"/>
      <c r="F300" s="13"/>
      <c r="G300" s="13"/>
      <c r="H300" s="103">
        <f>H269</f>
        <v>0</v>
      </c>
    </row>
    <row r="301" spans="1:9" ht="28" customHeight="1" x14ac:dyDescent="0.15">
      <c r="A301" s="100"/>
      <c r="B301" s="19" t="str">
        <f t="shared" si="4"/>
        <v>6. SDE TEAM SUPPORT</v>
      </c>
      <c r="C301" s="101" t="s">
        <v>118</v>
      </c>
      <c r="D301" s="102"/>
      <c r="E301" s="102"/>
      <c r="F301" s="13"/>
      <c r="G301" s="13"/>
      <c r="H301" s="103">
        <f>H275</f>
        <v>2000000</v>
      </c>
    </row>
    <row r="302" spans="1:9" x14ac:dyDescent="0.15">
      <c r="C302" s="2"/>
      <c r="D302" s="2"/>
      <c r="E302" s="2"/>
      <c r="F302" s="104"/>
      <c r="G302" s="104"/>
      <c r="H302" s="104"/>
    </row>
    <row r="303" spans="1:9" x14ac:dyDescent="0.15">
      <c r="B303" s="105"/>
      <c r="C303" s="106" t="s">
        <v>150</v>
      </c>
      <c r="D303" s="2"/>
      <c r="E303" s="2"/>
      <c r="F303" s="107">
        <f>F24</f>
        <v>34</v>
      </c>
      <c r="G303" s="108" t="s">
        <v>104</v>
      </c>
      <c r="H303" s="103">
        <f>SUM(H296:H301)</f>
        <v>2570000</v>
      </c>
    </row>
    <row r="304" spans="1:9" x14ac:dyDescent="0.15">
      <c r="B304" s="105"/>
      <c r="C304" s="109"/>
      <c r="D304" s="2"/>
      <c r="E304" s="2"/>
      <c r="F304" s="2"/>
      <c r="G304" s="104"/>
      <c r="H304" s="104"/>
    </row>
    <row r="305" spans="1:8" x14ac:dyDescent="0.15">
      <c r="B305" s="105"/>
      <c r="C305" s="106" t="s">
        <v>109</v>
      </c>
      <c r="D305" s="2"/>
      <c r="E305" s="2"/>
      <c r="F305" s="110"/>
      <c r="G305" s="111"/>
      <c r="H305" s="103">
        <f>H303/F303</f>
        <v>75588.23529411765</v>
      </c>
    </row>
    <row r="306" spans="1:8" ht="11" customHeight="1" x14ac:dyDescent="0.15">
      <c r="B306" s="105"/>
      <c r="C306" s="106"/>
      <c r="D306" s="2"/>
      <c r="E306" s="2"/>
      <c r="F306" s="112"/>
      <c r="G306" s="112"/>
      <c r="H306" s="112"/>
    </row>
    <row r="307" spans="1:8" ht="12" x14ac:dyDescent="0.15">
      <c r="B307" s="6" t="s">
        <v>149</v>
      </c>
      <c r="C307" s="2"/>
      <c r="D307" s="2"/>
      <c r="E307" s="2"/>
      <c r="F307" s="113"/>
      <c r="G307" s="113"/>
      <c r="H307" s="2"/>
    </row>
    <row r="308" spans="1:8" ht="28" customHeight="1" x14ac:dyDescent="0.15">
      <c r="A308" s="100"/>
      <c r="B308" s="84" t="str">
        <f>B15&amp;C15</f>
        <v>7. SDE HOST CITY FINANCING</v>
      </c>
      <c r="C308" s="101" t="s">
        <v>143</v>
      </c>
      <c r="D308" s="102"/>
      <c r="E308" s="102"/>
      <c r="F308" s="13"/>
      <c r="G308" s="13"/>
      <c r="H308" s="103">
        <f>H290</f>
        <v>0</v>
      </c>
    </row>
    <row r="309" spans="1:8" ht="11" customHeight="1" x14ac:dyDescent="0.15">
      <c r="A309" s="100"/>
      <c r="B309" s="84"/>
      <c r="C309" s="118"/>
      <c r="D309" s="15"/>
      <c r="E309" s="15"/>
      <c r="F309" s="114"/>
      <c r="G309" s="114"/>
      <c r="H309" s="112"/>
    </row>
    <row r="310" spans="1:8" ht="11" customHeight="1" x14ac:dyDescent="0.15">
      <c r="A310" s="100"/>
      <c r="B310" s="84" t="s">
        <v>188</v>
      </c>
      <c r="C310" s="119"/>
      <c r="D310" s="120"/>
      <c r="E310" s="120"/>
      <c r="F310" s="121"/>
      <c r="G310" s="121"/>
      <c r="H310" s="122">
        <f>H308-H303</f>
        <v>-2570000</v>
      </c>
    </row>
    <row r="312" spans="1:8" ht="43" customHeight="1" x14ac:dyDescent="0.15">
      <c r="B312" s="57" t="s">
        <v>102</v>
      </c>
      <c r="C312" s="140" t="s">
        <v>110</v>
      </c>
      <c r="D312" s="141"/>
      <c r="E312" s="141"/>
      <c r="F312" s="141"/>
      <c r="G312" s="141"/>
    </row>
  </sheetData>
  <mergeCells count="26">
    <mergeCell ref="C9:E9"/>
    <mergeCell ref="B1:C4"/>
    <mergeCell ref="D1:H1"/>
    <mergeCell ref="D3:H3"/>
    <mergeCell ref="D4:H4"/>
    <mergeCell ref="C8:E8"/>
    <mergeCell ref="C79:G79"/>
    <mergeCell ref="C10:E10"/>
    <mergeCell ref="C11:E11"/>
    <mergeCell ref="C12:E12"/>
    <mergeCell ref="C13:E13"/>
    <mergeCell ref="C14:E14"/>
    <mergeCell ref="C15:E15"/>
    <mergeCell ref="C16:E16"/>
    <mergeCell ref="D18:E18"/>
    <mergeCell ref="E19:G19"/>
    <mergeCell ref="E20:G20"/>
    <mergeCell ref="C46:G46"/>
    <mergeCell ref="E21:G21"/>
    <mergeCell ref="C312:G312"/>
    <mergeCell ref="C122:G122"/>
    <mergeCell ref="C166:G166"/>
    <mergeCell ref="C194:G194"/>
    <mergeCell ref="C271:G271"/>
    <mergeCell ref="C277:G277"/>
    <mergeCell ref="C292:G292"/>
  </mergeCells>
  <phoneticPr fontId="3" type="noConversion"/>
  <pageMargins left="0.59055118110236227" right="0.59055118110236227" top="0.59055118110236227" bottom="0.59055118110236227" header="0.31496062992125984" footer="0.31496062992125984"/>
  <pageSetup paperSize="9" orientation="landscape" horizontalDpi="4294967292" verticalDpi="4294967292" r:id="rId1"/>
  <headerFooter>
    <oddFooter xml:space="preserve">&amp;R&amp;"Verdana,Regular"&amp;8&amp;K000000&amp;P / &amp;N          </oddFooter>
  </headerFooter>
  <rowBreaks count="12" manualBreakCount="12">
    <brk id="16" max="8" man="1"/>
    <brk id="46" max="8" man="1"/>
    <brk id="79" max="8" man="1"/>
    <brk id="102" max="8" man="1"/>
    <brk id="122" max="8" man="1"/>
    <brk id="145" max="8" man="1"/>
    <brk id="166" max="8" man="1"/>
    <brk id="194" max="8" man="1"/>
    <brk id="228" max="8" man="1"/>
    <brk id="257" max="8" man="1"/>
    <brk id="277" max="8" man="1"/>
    <brk id="29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 1</vt:lpstr>
      <vt:lpstr>'Annex 1'!Print_Area</vt:lpstr>
      <vt:lpstr>'Annex 1'!Print_Titles</vt:lpstr>
    </vt:vector>
  </TitlesOfParts>
  <Manager/>
  <Company>Energy Endeavour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SDE25 Host City Budget Template</dc:title>
  <dc:subject/>
  <dc:creator>Energy Endeavour Foundation</dc:creator>
  <cp:keywords/>
  <dc:description/>
  <cp:lastModifiedBy>prussell</cp:lastModifiedBy>
  <cp:lastPrinted>2017-01-31T18:01:23Z</cp:lastPrinted>
  <dcterms:created xsi:type="dcterms:W3CDTF">2014-11-26T22:23:38Z</dcterms:created>
  <dcterms:modified xsi:type="dcterms:W3CDTF">2022-06-11T07:54:37Z</dcterms:modified>
  <cp:category/>
</cp:coreProperties>
</file>